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528"/>
  <workbookPr filterPrivacy="1"/>
  <bookViews>
    <workbookView xWindow="0" yWindow="0" windowWidth="22260" windowHeight="12645" xr2:uid="{00000000-000D-0000-FFFF-FFFF00000000}"/>
  </bookViews>
  <sheets>
    <sheet name="Summary" sheetId="2" r:id="rId1"/>
    <sheet name="Learners" sheetId="1" r:id="rId2"/>
  </sheets>
  <definedNames>
    <definedName name="_xlnm.Print_Area" localSheetId="1">Learners!$A$1:$K$53</definedName>
    <definedName name="_xlnm.Print_Area" localSheetId="0">Summary!$A$1:$E$17</definedName>
    <definedName name="_xlnm.Print_Titles" localSheetId="1">Learners!$1:$3</definedName>
  </definedName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8" i="1" l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4" i="1"/>
  <c r="N6" i="1"/>
  <c r="N4" i="1"/>
  <c r="G9" i="1"/>
  <c r="K6" i="1"/>
  <c r="J20" i="2" s="1"/>
  <c r="J18" i="2"/>
  <c r="J15" i="2"/>
  <c r="J6" i="2"/>
  <c r="J4" i="2"/>
  <c r="E1" i="2"/>
  <c r="J8" i="2" l="1"/>
  <c r="D4" i="2" l="1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3" i="2"/>
</calcChain>
</file>

<file path=xl/sharedStrings.xml><?xml version="1.0" encoding="utf-8"?>
<sst xmlns="http://schemas.openxmlformats.org/spreadsheetml/2006/main" count="229" uniqueCount="90">
  <si>
    <t>Grade</t>
  </si>
  <si>
    <t>Class</t>
  </si>
  <si>
    <t>Transport</t>
  </si>
  <si>
    <t>Own</t>
  </si>
  <si>
    <t>Bus</t>
  </si>
  <si>
    <t>Regular</t>
  </si>
  <si>
    <t>Halaal</t>
  </si>
  <si>
    <t>Kosher</t>
  </si>
  <si>
    <t>ü</t>
  </si>
  <si>
    <t>Learner</t>
  </si>
  <si>
    <t>Animal Sanctuary</t>
  </si>
  <si>
    <t>Children's Hospital</t>
  </si>
  <si>
    <t>Beach Clean-up</t>
  </si>
  <si>
    <t>Old Age Home</t>
  </si>
  <si>
    <t>Cricket Clinic</t>
  </si>
  <si>
    <t>Armstrong, J</t>
  </si>
  <si>
    <t>Luscombe, A</t>
  </si>
  <si>
    <t>Smailes, T</t>
  </si>
  <si>
    <t>Trent, J</t>
  </si>
  <si>
    <t>Paulsen, S</t>
  </si>
  <si>
    <t>Ngoato, V</t>
  </si>
  <si>
    <t>Moss, B</t>
  </si>
  <si>
    <t>Pillay, V</t>
  </si>
  <si>
    <t>Sass, D</t>
  </si>
  <si>
    <t>Schuurman, X</t>
  </si>
  <si>
    <t>Stiglingh, N</t>
  </si>
  <si>
    <t>Towns, L</t>
  </si>
  <si>
    <t>Klue, W</t>
  </si>
  <si>
    <t>Wannemaker, T</t>
  </si>
  <si>
    <t>Lotter, R</t>
  </si>
  <si>
    <t>Sinoxolo, R</t>
  </si>
  <si>
    <t>Mbottana, S</t>
  </si>
  <si>
    <t>Dhaya, K</t>
  </si>
  <si>
    <t>Kammies, R</t>
  </si>
  <si>
    <t>Evertse, E</t>
  </si>
  <si>
    <t>Badrodien, C</t>
  </si>
  <si>
    <t>Palekar, L</t>
  </si>
  <si>
    <t>Matole, V</t>
  </si>
  <si>
    <t>Abrahams, S</t>
  </si>
  <si>
    <t>Cassim, N</t>
  </si>
  <si>
    <t>Hendricks, M</t>
  </si>
  <si>
    <t>Petersen, A</t>
  </si>
  <si>
    <t>Syedulla, A</t>
  </si>
  <si>
    <t>Young, G</t>
  </si>
  <si>
    <t>Davids, N</t>
  </si>
  <si>
    <t>Lawrence, T</t>
  </si>
  <si>
    <t>Van der Schyff, A</t>
  </si>
  <si>
    <t>Cohen, A</t>
  </si>
  <si>
    <t>Feinstein, C</t>
  </si>
  <si>
    <t>Losinsky, S</t>
  </si>
  <si>
    <t>Bernstein, V</t>
  </si>
  <si>
    <t>Fuchs, M</t>
  </si>
  <si>
    <t>Ganzfried, L</t>
  </si>
  <si>
    <t>Goldmann, A</t>
  </si>
  <si>
    <t>Rosenberg, N</t>
  </si>
  <si>
    <t>Daniels, G</t>
  </si>
  <si>
    <t>Noveve, N</t>
  </si>
  <si>
    <t>Oliver, H</t>
  </si>
  <si>
    <t>Kumalo, K</t>
  </si>
  <si>
    <t>Hoskins, J</t>
  </si>
  <si>
    <t>Matomane, N</t>
  </si>
  <si>
    <t>Paltrow, V</t>
  </si>
  <si>
    <t>Daliath, K</t>
  </si>
  <si>
    <t>Tyandela, J</t>
  </si>
  <si>
    <t>A</t>
  </si>
  <si>
    <t>B</t>
  </si>
  <si>
    <t>C</t>
  </si>
  <si>
    <t>Code of the most popular Outreach</t>
  </si>
  <si>
    <t>A,B,C</t>
  </si>
  <si>
    <t>Highest number sold by a class</t>
  </si>
  <si>
    <t>Second highest number sold by a class</t>
  </si>
  <si>
    <t>Going on 
Outreach</t>
  </si>
  <si>
    <t>Size of class</t>
  </si>
  <si>
    <t>Food Packs</t>
  </si>
  <si>
    <t>Outreach Numbers</t>
  </si>
  <si>
    <t>Classes</t>
  </si>
  <si>
    <t>Name and Code 
of Outreach</t>
  </si>
  <si>
    <t>Tickets sold</t>
  </si>
  <si>
    <t>No. of tickets sold by each grade</t>
  </si>
  <si>
    <t>De Jager, R</t>
  </si>
  <si>
    <t>Average no. of tickets sold by a grade</t>
  </si>
  <si>
    <t>TOTAL</t>
  </si>
  <si>
    <t>Classes that sold more than 50 tickets</t>
  </si>
  <si>
    <t>Total amount paid by learners 
(for bus fees and food packs)</t>
  </si>
  <si>
    <t>Total amount collected</t>
  </si>
  <si>
    <t>No. of learners who will use their own transport</t>
  </si>
  <si>
    <t>No. of food packs for learners who will use the bus</t>
  </si>
  <si>
    <t>Lucky Draw
tickets sold</t>
  </si>
  <si>
    <t>Lucky Draw Ticket Sales</t>
  </si>
  <si>
    <t>Winning Lucky Draw ticket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</si>
</sst>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&quot;#,##0"/>
    <numFmt numFmtId="165" formatCode="&quot;R&quot;#,##0.00"/>
  </numFmts>
  <fonts count="17" x14ac:knownFonts="1">
    <font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Wingdings"/>
      <charset val="2"/>
    </font>
    <font>
      <sz val="11"/>
      <color theme="1"/>
      <name val="Calibri"/>
      <family val="2"/>
    </font>
    <font>
      <sz val="11"/>
      <color rgb="FF0070C0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medium">
        <color auto="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auto="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theme="0" tint="-0.24994659260841701"/>
      </bottom>
      <diagonal/>
    </border>
    <border>
      <left style="medium">
        <color auto="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auto="1"/>
      </right>
      <top/>
      <bottom style="thin">
        <color theme="0" tint="-0.2499465926084170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3" fillId="0" borderId="0" xfId="0" applyNumberFormat="1" applyFont="1" applyAlignment="1">
      <alignment horizontal="center"/>
    </xf>
    <xf numFmtId="0" fontId="3" fillId="0" borderId="0" xfId="0" applyFont="1"/>
    <xf numFmtId="0" fontId="3" fillId="0" borderId="0" xfId="0" applyFont="1" applyFill="1" applyAlignment="1">
      <alignment horizontal="center" vertical="center"/>
    </xf>
    <xf numFmtId="0" fontId="4" fillId="6" borderId="2" xfId="0" applyFont="1" applyFill="1" applyBorder="1" applyAlignment="1">
      <alignment horizontal="center" textRotation="90"/>
    </xf>
    <xf numFmtId="0" fontId="4" fillId="6" borderId="6" xfId="0" applyFont="1" applyFill="1" applyBorder="1" applyAlignment="1">
      <alignment horizontal="center" textRotation="90"/>
    </xf>
    <xf numFmtId="0" fontId="3" fillId="0" borderId="0" xfId="0" applyFont="1" applyAlignment="1">
      <alignment vertical="center"/>
    </xf>
    <xf numFmtId="164" fontId="4" fillId="2" borderId="2" xfId="0" applyNumberFormat="1" applyFont="1" applyFill="1" applyBorder="1" applyAlignment="1">
      <alignment horizontal="center" vertical="center"/>
    </xf>
    <xf numFmtId="0" fontId="3" fillId="0" borderId="8" xfId="0" applyFont="1" applyBorder="1"/>
    <xf numFmtId="0" fontId="3" fillId="0" borderId="8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13" xfId="0" applyFont="1" applyBorder="1"/>
    <xf numFmtId="0" fontId="3" fillId="0" borderId="12" xfId="0" applyFont="1" applyBorder="1" applyAlignment="1">
      <alignment horizontal="center"/>
    </xf>
    <xf numFmtId="0" fontId="5" fillId="5" borderId="20" xfId="0" applyFont="1" applyFill="1" applyBorder="1" applyAlignment="1">
      <alignment horizontal="center"/>
    </xf>
    <xf numFmtId="164" fontId="3" fillId="5" borderId="21" xfId="0" applyNumberFormat="1" applyFont="1" applyFill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164" fontId="3" fillId="5" borderId="19" xfId="0" applyNumberFormat="1" applyFont="1" applyFill="1" applyBorder="1" applyAlignment="1">
      <alignment horizontal="center"/>
    </xf>
    <xf numFmtId="0" fontId="3" fillId="5" borderId="6" xfId="0" applyFont="1" applyFill="1" applyBorder="1" applyAlignment="1">
      <alignment horizontal="left" indent="1"/>
    </xf>
    <xf numFmtId="0" fontId="3" fillId="3" borderId="6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/>
    <xf numFmtId="0" fontId="3" fillId="0" borderId="9" xfId="0" applyFont="1" applyBorder="1" applyAlignment="1">
      <alignment horizontal="center"/>
    </xf>
    <xf numFmtId="0" fontId="5" fillId="5" borderId="10" xfId="0" applyFont="1" applyFill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164" fontId="3" fillId="5" borderId="15" xfId="0" applyNumberFormat="1" applyFont="1" applyFill="1" applyBorder="1" applyAlignment="1">
      <alignment horizontal="center"/>
    </xf>
    <xf numFmtId="0" fontId="3" fillId="0" borderId="0" xfId="0" applyFont="1" applyAlignment="1">
      <alignment horizontal="left" indent="2"/>
    </xf>
    <xf numFmtId="0" fontId="3" fillId="5" borderId="10" xfId="0" applyFont="1" applyFill="1" applyBorder="1" applyAlignment="1">
      <alignment horizontal="center"/>
    </xf>
    <xf numFmtId="164" fontId="3" fillId="3" borderId="15" xfId="0" applyNumberFormat="1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 vertical="center"/>
    </xf>
    <xf numFmtId="164" fontId="3" fillId="3" borderId="21" xfId="0" applyNumberFormat="1" applyFont="1" applyFill="1" applyBorder="1" applyAlignment="1">
      <alignment horizontal="center"/>
    </xf>
    <xf numFmtId="0" fontId="3" fillId="0" borderId="0" xfId="0" applyFont="1" applyAlignment="1">
      <alignment horizontal="left" indent="1"/>
    </xf>
    <xf numFmtId="0" fontId="3" fillId="0" borderId="0" xfId="0" applyFont="1" applyAlignment="1">
      <alignment horizontal="center" vertical="center"/>
    </xf>
    <xf numFmtId="0" fontId="3" fillId="0" borderId="14" xfId="0" applyFont="1" applyBorder="1" applyAlignment="1"/>
    <xf numFmtId="164" fontId="3" fillId="0" borderId="0" xfId="0" applyNumberFormat="1" applyFont="1"/>
    <xf numFmtId="165" fontId="3" fillId="0" borderId="0" xfId="0" applyNumberFormat="1" applyFont="1" applyAlignment="1">
      <alignment horizontal="left" indent="1"/>
    </xf>
    <xf numFmtId="0" fontId="3" fillId="0" borderId="0" xfId="0" applyFont="1" applyBorder="1"/>
    <xf numFmtId="0" fontId="3" fillId="0" borderId="8" xfId="0" applyFont="1" applyFill="1" applyBorder="1"/>
    <xf numFmtId="0" fontId="3" fillId="5" borderId="11" xfId="0" applyFont="1" applyFill="1" applyBorder="1" applyAlignment="1">
      <alignment horizontal="center"/>
    </xf>
    <xf numFmtId="0" fontId="8" fillId="0" borderId="8" xfId="0" applyFont="1" applyBorder="1"/>
    <xf numFmtId="0" fontId="8" fillId="0" borderId="8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4" xfId="0" applyFont="1" applyBorder="1"/>
    <xf numFmtId="0" fontId="8" fillId="0" borderId="9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8" fillId="0" borderId="0" xfId="0" applyFont="1"/>
    <xf numFmtId="0" fontId="8" fillId="5" borderId="1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0" fillId="10" borderId="4" xfId="0" applyFont="1" applyFill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/>
    </xf>
    <xf numFmtId="0" fontId="15" fillId="0" borderId="23" xfId="0" applyFont="1" applyFill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2" fillId="2" borderId="6" xfId="0" applyFont="1" applyFill="1" applyBorder="1" applyAlignment="1">
      <alignment horizontal="left" vertical="center" indent="1"/>
    </xf>
    <xf numFmtId="0" fontId="12" fillId="0" borderId="6" xfId="0" applyFont="1" applyBorder="1" applyAlignment="1">
      <alignment horizontal="center"/>
    </xf>
    <xf numFmtId="0" fontId="15" fillId="0" borderId="8" xfId="0" applyFont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3" borderId="6" xfId="0" applyFont="1" applyFill="1" applyBorder="1" applyAlignment="1">
      <alignment horizontal="center" vertical="center"/>
    </xf>
    <xf numFmtId="0" fontId="15" fillId="0" borderId="26" xfId="0" applyFont="1" applyBorder="1"/>
    <xf numFmtId="0" fontId="15" fillId="0" borderId="26" xfId="0" applyFont="1" applyBorder="1" applyAlignment="1">
      <alignment horizontal="center" vertical="center"/>
    </xf>
    <xf numFmtId="0" fontId="15" fillId="3" borderId="18" xfId="0" applyFont="1" applyFill="1" applyBorder="1" applyAlignment="1">
      <alignment horizontal="center" vertical="center"/>
    </xf>
    <xf numFmtId="0" fontId="15" fillId="11" borderId="6" xfId="0" applyFont="1" applyFill="1" applyBorder="1" applyAlignment="1">
      <alignment horizontal="center"/>
    </xf>
    <xf numFmtId="0" fontId="15" fillId="11" borderId="6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2" fillId="0" borderId="0" xfId="0" applyFont="1" applyBorder="1"/>
    <xf numFmtId="0" fontId="15" fillId="0" borderId="6" xfId="0" applyFont="1" applyFill="1" applyBorder="1" applyAlignment="1">
      <alignment horizontal="center" wrapText="1"/>
    </xf>
    <xf numFmtId="0" fontId="15" fillId="0" borderId="4" xfId="0" applyFont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0" xfId="0" applyFont="1"/>
    <xf numFmtId="0" fontId="15" fillId="0" borderId="0" xfId="0" applyFont="1" applyBorder="1" applyAlignment="1">
      <alignment horizontal="center" vertical="center"/>
    </xf>
    <xf numFmtId="164" fontId="13" fillId="7" borderId="6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164" fontId="15" fillId="3" borderId="6" xfId="0" applyNumberFormat="1" applyFont="1" applyFill="1" applyBorder="1" applyAlignment="1">
      <alignment horizontal="center" vertical="center"/>
    </xf>
    <xf numFmtId="0" fontId="12" fillId="0" borderId="0" xfId="0" applyFont="1" applyAlignment="1"/>
    <xf numFmtId="0" fontId="16" fillId="0" borderId="0" xfId="0" applyFont="1"/>
    <xf numFmtId="164" fontId="7" fillId="0" borderId="0" xfId="0" applyNumberFormat="1" applyFont="1" applyAlignment="1">
      <alignment horizontal="center"/>
    </xf>
    <xf numFmtId="0" fontId="15" fillId="8" borderId="6" xfId="0" applyFont="1" applyFill="1" applyBorder="1" applyAlignment="1">
      <alignment horizontal="left" vertical="center" wrapText="1" indent="1"/>
    </xf>
    <xf numFmtId="0" fontId="15" fillId="2" borderId="6" xfId="0" applyFont="1" applyFill="1" applyBorder="1" applyAlignment="1">
      <alignment horizontal="right" vertical="center" indent="1"/>
    </xf>
    <xf numFmtId="0" fontId="10" fillId="8" borderId="24" xfId="0" applyFont="1" applyFill="1" applyBorder="1" applyAlignment="1">
      <alignment horizontal="center" vertical="center" wrapText="1"/>
    </xf>
    <xf numFmtId="0" fontId="10" fillId="8" borderId="18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/>
    </xf>
    <xf numFmtId="0" fontId="15" fillId="11" borderId="6" xfId="0" applyFont="1" applyFill="1" applyBorder="1" applyAlignment="1">
      <alignment horizontal="left" vertical="center" wrapText="1" indent="1"/>
    </xf>
    <xf numFmtId="0" fontId="15" fillId="10" borderId="24" xfId="0" applyFont="1" applyFill="1" applyBorder="1" applyAlignment="1">
      <alignment horizontal="center" vertical="center" wrapText="1"/>
    </xf>
    <xf numFmtId="0" fontId="15" fillId="10" borderId="18" xfId="0" applyFont="1" applyFill="1" applyBorder="1" applyAlignment="1">
      <alignment horizontal="center" vertical="center" wrapText="1"/>
    </xf>
    <xf numFmtId="0" fontId="15" fillId="11" borderId="6" xfId="0" applyFont="1" applyFill="1" applyBorder="1" applyAlignment="1">
      <alignment horizontal="left" indent="1"/>
    </xf>
    <xf numFmtId="0" fontId="14" fillId="10" borderId="6" xfId="0" applyFont="1" applyFill="1" applyBorder="1" applyAlignment="1">
      <alignment horizontal="center" vertical="center"/>
    </xf>
    <xf numFmtId="0" fontId="15" fillId="11" borderId="24" xfId="0" applyFont="1" applyFill="1" applyBorder="1" applyAlignment="1">
      <alignment horizontal="left" indent="1"/>
    </xf>
    <xf numFmtId="0" fontId="15" fillId="11" borderId="18" xfId="0" applyFont="1" applyFill="1" applyBorder="1" applyAlignment="1">
      <alignment horizontal="left" indent="1"/>
    </xf>
    <xf numFmtId="0" fontId="10" fillId="8" borderId="24" xfId="0" applyFont="1" applyFill="1" applyBorder="1" applyAlignment="1">
      <alignment horizontal="center" vertical="center"/>
    </xf>
    <xf numFmtId="0" fontId="10" fillId="8" borderId="26" xfId="0" applyFont="1" applyFill="1" applyBorder="1" applyAlignment="1">
      <alignment horizontal="center" vertical="center"/>
    </xf>
    <xf numFmtId="0" fontId="10" fillId="8" borderId="18" xfId="0" applyFont="1" applyFill="1" applyBorder="1" applyAlignment="1">
      <alignment horizontal="center" vertical="center"/>
    </xf>
    <xf numFmtId="0" fontId="2" fillId="9" borderId="32" xfId="0" applyFont="1" applyFill="1" applyBorder="1" applyAlignment="1">
      <alignment horizontal="center" vertical="center" textRotation="255"/>
    </xf>
    <xf numFmtId="0" fontId="2" fillId="9" borderId="1" xfId="0" applyFont="1" applyFill="1" applyBorder="1" applyAlignment="1">
      <alignment horizontal="center" vertical="center" textRotation="255"/>
    </xf>
    <xf numFmtId="0" fontId="2" fillId="9" borderId="16" xfId="0" applyFont="1" applyFill="1" applyBorder="1" applyAlignment="1">
      <alignment horizontal="center" vertical="center" textRotation="255"/>
    </xf>
    <xf numFmtId="164" fontId="4" fillId="2" borderId="6" xfId="0" applyNumberFormat="1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25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6" borderId="29" xfId="0" applyFont="1" applyFill="1" applyBorder="1" applyAlignment="1">
      <alignment horizontal="center" vertical="center"/>
    </xf>
    <xf numFmtId="0" fontId="1" fillId="6" borderId="30" xfId="0" applyFont="1" applyFill="1" applyBorder="1" applyAlignment="1">
      <alignment horizontal="center" vertical="center"/>
    </xf>
    <xf numFmtId="0" fontId="1" fillId="6" borderId="31" xfId="0" applyFont="1" applyFill="1" applyBorder="1" applyAlignment="1">
      <alignment horizontal="center" vertical="center"/>
    </xf>
    <xf numFmtId="0" fontId="1" fillId="9" borderId="27" xfId="0" applyFont="1" applyFill="1" applyBorder="1" applyAlignment="1">
      <alignment horizontal="center" vertical="center"/>
    </xf>
    <xf numFmtId="0" fontId="1" fillId="9" borderId="28" xfId="0" applyFont="1" applyFill="1" applyBorder="1" applyAlignment="1">
      <alignment horizontal="center" vertical="center"/>
    </xf>
    <xf numFmtId="0" fontId="2" fillId="9" borderId="14" xfId="0" applyFont="1" applyFill="1" applyBorder="1" applyAlignment="1">
      <alignment horizontal="center" vertical="center"/>
    </xf>
    <xf numFmtId="0" fontId="2" fillId="9" borderId="3" xfId="0" applyFont="1" applyFill="1" applyBorder="1" applyAlignment="1">
      <alignment horizontal="center" vertical="center"/>
    </xf>
    <xf numFmtId="164" fontId="2" fillId="9" borderId="9" xfId="0" applyNumberFormat="1" applyFont="1" applyFill="1" applyBorder="1" applyAlignment="1">
      <alignment horizontal="center" vertical="center"/>
    </xf>
    <xf numFmtId="164" fontId="2" fillId="9" borderId="5" xfId="0" applyNumberFormat="1" applyFont="1" applyFill="1" applyBorder="1" applyAlignment="1">
      <alignment horizontal="center" vertical="center"/>
    </xf>
    <xf numFmtId="0" fontId="10" fillId="8" borderId="23" xfId="0" applyFont="1" applyFill="1" applyBorder="1" applyAlignment="1">
      <alignment horizontal="center" vertical="center" textRotation="50"/>
    </xf>
    <xf numFmtId="0" fontId="10" fillId="8" borderId="4" xfId="0" applyFont="1" applyFill="1" applyBorder="1" applyAlignment="1">
      <alignment horizontal="center" vertical="center" textRotation="50"/>
    </xf>
    <xf numFmtId="0" fontId="13" fillId="2" borderId="6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 wrapText="1"/>
    </xf>
    <xf numFmtId="164" fontId="11" fillId="3" borderId="6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00FF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tx1"/>
                </a:solidFill>
              </a:defRPr>
            </a:pPr>
            <a:r>
              <a:rPr lang="en-US">
                <a:solidFill>
                  <a:schemeClr val="tx1"/>
                </a:solidFill>
              </a:rPr>
              <a:t>Outreach</a:t>
            </a:r>
            <a:r>
              <a:rPr lang="en-US" baseline="0">
                <a:solidFill>
                  <a:schemeClr val="tx1"/>
                </a:solidFill>
              </a:rPr>
              <a:t> Numbers</a:t>
            </a:r>
            <a:endParaRPr lang="en-US">
              <a:solidFill>
                <a:schemeClr val="tx1"/>
              </a:solidFill>
            </a:endParaRP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Summary!$L$3:$L$7</c:f>
              <c:strCache>
                <c:ptCount val="5"/>
                <c:pt idx="0">
                  <c:v>Animal Sanctuary</c:v>
                </c:pt>
                <c:pt idx="1">
                  <c:v>Children's Hospital</c:v>
                </c:pt>
                <c:pt idx="2">
                  <c:v>Beach Clean-up</c:v>
                </c:pt>
                <c:pt idx="3">
                  <c:v>Old Age Home</c:v>
                </c:pt>
                <c:pt idx="4">
                  <c:v>Cricket Clinic</c:v>
                </c:pt>
              </c:strCache>
            </c:strRef>
          </c:cat>
          <c:val>
            <c:numRef>
              <c:f>Summary!$M$3:$M$7</c:f>
              <c:numCache>
                <c:formatCode>General</c:formatCode>
                <c:ptCount val="5"/>
                <c:pt idx="0">
                  <c:v>11</c:v>
                </c:pt>
                <c:pt idx="1">
                  <c:v>9</c:v>
                </c:pt>
                <c:pt idx="2">
                  <c:v>12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4D-46DE-80DD-9B5A58F3316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ln w="25400" cap="flat" cmpd="sng" algn="ctr">
      <a:solidFill>
        <a:schemeClr val="accent6">
          <a:lumMod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295275</xdr:colOff>
      <xdr:row>9</xdr:row>
      <xdr:rowOff>28575</xdr:rowOff>
    </xdr:from>
    <xdr:to>
      <xdr:col>7</xdr:col>
      <xdr:colOff>959740</xdr:colOff>
      <xdr:row>15</xdr:row>
      <xdr:rowOff>106302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92277EB5-47D8-453C-8D5D-5AAB8869E6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57700" y="2238375"/>
          <a:ext cx="664465" cy="1335027"/>
        </a:xfrm>
        <a:prstGeom prst="rect">
          <a:avLst/>
        </a:prstGeom>
      </xdr:spPr>
    </xdr:pic>
    <xdr:clientData/>
  </xdr:twoCellAnchor>
  <xdr:twoCellAnchor>
    <xdr:from>
      <xdr:col>6</xdr:col>
      <xdr:colOff>228600</xdr:colOff>
      <xdr:row>21</xdr:row>
      <xdr:rowOff>19050</xdr:rowOff>
    </xdr:from>
    <xdr:to>
      <xdr:col>11</xdr:col>
      <xdr:colOff>1228725</xdr:colOff>
      <xdr:row>36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34E6499-82B1-4E13-89BC-8CC4414D744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F866E-75C6-4C34-9E07-C281546EA774}">
  <dimension ref="A1:M27"/>
  <sheetViews>
    <sheetView tabSelected="1" workbookViewId="0">
      <selection sqref="A1:A2"/>
    </sheetView>
  </sheetViews>
  <sheetFormatPr defaultRowHeight="15" x14ac:dyDescent="0.25"/>
  <cols>
    <col min="1" max="1" width="10.5703125" style="78" customWidth="1"/>
    <col min="2" max="2" width="9.140625" style="78" customWidth="1"/>
    <col min="3" max="3" width="9.5703125" style="78" customWidth="1"/>
    <col min="4" max="4" width="11.7109375" style="78" customWidth="1"/>
    <col min="5" max="5" width="13.140625" style="78" bestFit="1" customWidth="1"/>
    <col min="6" max="7" width="3.5703125" style="53" customWidth="1"/>
    <col min="8" max="8" width="16.42578125" style="53" customWidth="1"/>
    <col min="9" max="9" width="25.28515625" style="53" customWidth="1"/>
    <col min="10" max="10" width="16.85546875" style="54" customWidth="1"/>
    <col min="11" max="11" width="4.28515625" style="53" customWidth="1"/>
    <col min="12" max="12" width="21.5703125" style="53" customWidth="1"/>
    <col min="13" max="16384" width="9.140625" style="53"/>
  </cols>
  <sheetData>
    <row r="1" spans="1:13" ht="19.5" customHeight="1" x14ac:dyDescent="0.25">
      <c r="A1" s="123" t="s">
        <v>0</v>
      </c>
      <c r="B1" s="95" t="s">
        <v>75</v>
      </c>
      <c r="C1" s="96"/>
      <c r="D1" s="97"/>
      <c r="E1" s="127">
        <f>E19/SUM(E3:E17)</f>
        <v>5</v>
      </c>
    </row>
    <row r="2" spans="1:13" ht="44.25" customHeight="1" x14ac:dyDescent="0.25">
      <c r="A2" s="124"/>
      <c r="B2" s="125" t="s">
        <v>68</v>
      </c>
      <c r="C2" s="126" t="s">
        <v>72</v>
      </c>
      <c r="D2" s="126" t="s">
        <v>71</v>
      </c>
      <c r="E2" s="55" t="s">
        <v>87</v>
      </c>
      <c r="H2" s="92" t="s">
        <v>88</v>
      </c>
      <c r="I2" s="92"/>
      <c r="J2" s="92"/>
      <c r="L2" s="85" t="s">
        <v>74</v>
      </c>
      <c r="M2" s="86"/>
    </row>
    <row r="3" spans="1:13" ht="17.100000000000001" customHeight="1" x14ac:dyDescent="0.25">
      <c r="A3" s="56">
        <v>8</v>
      </c>
      <c r="B3" s="56" t="s">
        <v>64</v>
      </c>
      <c r="C3" s="56">
        <v>34</v>
      </c>
      <c r="D3" s="56">
        <f>COUNTIFS(Learners!$B$4:$B$53,Summary!A3,Learners!$C$4:$C$53,B3)</f>
        <v>2</v>
      </c>
      <c r="E3" s="57">
        <v>43</v>
      </c>
      <c r="H3" s="93" t="s">
        <v>69</v>
      </c>
      <c r="I3" s="94"/>
      <c r="J3" s="58">
        <v>90</v>
      </c>
      <c r="L3" s="59" t="s">
        <v>10</v>
      </c>
      <c r="M3" s="60">
        <v>11</v>
      </c>
    </row>
    <row r="4" spans="1:13" ht="17.100000000000001" customHeight="1" x14ac:dyDescent="0.25">
      <c r="A4" s="61">
        <v>9</v>
      </c>
      <c r="B4" s="61" t="s">
        <v>64</v>
      </c>
      <c r="C4" s="61">
        <v>31</v>
      </c>
      <c r="D4" s="61">
        <f>COUNTIFS(Learners!$B$4:$B$53,Summary!A4,Learners!$C$4:$C$53,B4)</f>
        <v>2</v>
      </c>
      <c r="E4" s="62">
        <v>35</v>
      </c>
      <c r="H4" s="91" t="s">
        <v>70</v>
      </c>
      <c r="I4" s="91"/>
      <c r="J4" s="63">
        <f>LARGE(E3:E17,2)</f>
        <v>58</v>
      </c>
      <c r="L4" s="59" t="s">
        <v>11</v>
      </c>
      <c r="M4" s="60">
        <v>9</v>
      </c>
    </row>
    <row r="5" spans="1:13" ht="17.100000000000001" customHeight="1" x14ac:dyDescent="0.25">
      <c r="A5" s="61">
        <v>10</v>
      </c>
      <c r="B5" s="61" t="s">
        <v>64</v>
      </c>
      <c r="C5" s="61">
        <v>28</v>
      </c>
      <c r="D5" s="61">
        <f>COUNTIFS(Learners!$B$4:$B$53,Summary!A5,Learners!$C$4:$C$53,B5)</f>
        <v>4</v>
      </c>
      <c r="E5" s="62">
        <v>57</v>
      </c>
      <c r="H5" s="64"/>
      <c r="I5" s="64"/>
      <c r="J5" s="65"/>
      <c r="L5" s="59" t="s">
        <v>12</v>
      </c>
      <c r="M5" s="60">
        <v>12</v>
      </c>
    </row>
    <row r="6" spans="1:13" ht="17.100000000000001" customHeight="1" x14ac:dyDescent="0.25">
      <c r="A6" s="61">
        <v>11</v>
      </c>
      <c r="B6" s="61" t="s">
        <v>64</v>
      </c>
      <c r="C6" s="61">
        <v>27</v>
      </c>
      <c r="D6" s="61">
        <f>COUNTIFS(Learners!$B$4:$B$53,Summary!A6,Learners!$C$4:$C$53,B6)</f>
        <v>6</v>
      </c>
      <c r="E6" s="62">
        <v>90</v>
      </c>
      <c r="H6" s="88" t="s">
        <v>82</v>
      </c>
      <c r="I6" s="88"/>
      <c r="J6" s="66">
        <f>COUNTIF(E3:E17,"&gt;50")</f>
        <v>7</v>
      </c>
      <c r="L6" s="59" t="s">
        <v>13</v>
      </c>
      <c r="M6" s="60">
        <v>8</v>
      </c>
    </row>
    <row r="7" spans="1:13" ht="17.100000000000001" customHeight="1" x14ac:dyDescent="0.25">
      <c r="A7" s="61">
        <v>12</v>
      </c>
      <c r="B7" s="61" t="s">
        <v>64</v>
      </c>
      <c r="C7" s="61">
        <v>25</v>
      </c>
      <c r="D7" s="61">
        <f>COUNTIFS(Learners!$B$4:$B$53,Summary!A7,Learners!$C$4:$C$53,B7)</f>
        <v>3</v>
      </c>
      <c r="E7" s="62">
        <v>31</v>
      </c>
      <c r="H7" s="64"/>
      <c r="I7" s="64"/>
      <c r="J7" s="65"/>
      <c r="L7" s="59" t="s">
        <v>14</v>
      </c>
      <c r="M7" s="60">
        <v>10</v>
      </c>
    </row>
    <row r="8" spans="1:13" ht="17.100000000000001" customHeight="1" x14ac:dyDescent="0.25">
      <c r="A8" s="61">
        <v>8</v>
      </c>
      <c r="B8" s="61" t="s">
        <v>65</v>
      </c>
      <c r="C8" s="61">
        <v>32</v>
      </c>
      <c r="D8" s="61">
        <f>COUNTIFS(Learners!$B$4:$B$53,Summary!A8,Learners!$C$4:$C$53,B8)</f>
        <v>3</v>
      </c>
      <c r="E8" s="62">
        <v>53</v>
      </c>
      <c r="H8" s="88" t="s">
        <v>80</v>
      </c>
      <c r="I8" s="88"/>
      <c r="J8" s="66">
        <f>ROUND(AVERAGE(J12:J16),0)</f>
        <v>142</v>
      </c>
    </row>
    <row r="9" spans="1:13" ht="17.100000000000001" customHeight="1" x14ac:dyDescent="0.25">
      <c r="A9" s="61">
        <v>9</v>
      </c>
      <c r="B9" s="61" t="s">
        <v>65</v>
      </c>
      <c r="C9" s="61">
        <v>32</v>
      </c>
      <c r="D9" s="61">
        <f>COUNTIFS(Learners!$B$4:$B$53,Summary!A9,Learners!$C$4:$C$53,B9)</f>
        <v>4</v>
      </c>
      <c r="E9" s="62">
        <v>39</v>
      </c>
      <c r="H9" s="64"/>
      <c r="I9" s="64"/>
      <c r="J9" s="65"/>
    </row>
    <row r="10" spans="1:13" ht="17.100000000000001" customHeight="1" x14ac:dyDescent="0.25">
      <c r="A10" s="61">
        <v>10</v>
      </c>
      <c r="B10" s="61" t="s">
        <v>65</v>
      </c>
      <c r="C10" s="61">
        <v>30</v>
      </c>
      <c r="D10" s="61">
        <f>COUNTIFS(Learners!$B$4:$B$53,Summary!A10,Learners!$C$4:$C$53,B10)</f>
        <v>3</v>
      </c>
      <c r="E10" s="62">
        <v>51</v>
      </c>
      <c r="H10" s="87"/>
      <c r="I10" s="89" t="s">
        <v>78</v>
      </c>
      <c r="J10" s="90"/>
    </row>
    <row r="11" spans="1:13" ht="17.100000000000001" customHeight="1" x14ac:dyDescent="0.25">
      <c r="A11" s="61">
        <v>11</v>
      </c>
      <c r="B11" s="61" t="s">
        <v>65</v>
      </c>
      <c r="C11" s="61">
        <v>29</v>
      </c>
      <c r="D11" s="61">
        <f>COUNTIFS(Learners!$B$4:$B$53,Summary!A11,Learners!$C$4:$C$53,B11)</f>
        <v>4</v>
      </c>
      <c r="E11" s="62">
        <v>49</v>
      </c>
      <c r="H11" s="87"/>
      <c r="I11" s="67" t="s">
        <v>0</v>
      </c>
      <c r="J11" s="68" t="s">
        <v>77</v>
      </c>
    </row>
    <row r="12" spans="1:13" ht="17.100000000000001" customHeight="1" x14ac:dyDescent="0.25">
      <c r="A12" s="61">
        <v>12</v>
      </c>
      <c r="B12" s="61" t="s">
        <v>65</v>
      </c>
      <c r="C12" s="61">
        <v>27</v>
      </c>
      <c r="D12" s="61">
        <f>COUNTIFS(Learners!$B$4:$B$53,Summary!A12,Learners!$C$4:$C$53,B12)</f>
        <v>4</v>
      </c>
      <c r="E12" s="62">
        <v>47</v>
      </c>
      <c r="H12" s="87"/>
      <c r="I12" s="69">
        <v>8</v>
      </c>
      <c r="J12" s="69">
        <v>116</v>
      </c>
    </row>
    <row r="13" spans="1:13" ht="17.100000000000001" customHeight="1" x14ac:dyDescent="0.25">
      <c r="A13" s="61">
        <v>8</v>
      </c>
      <c r="B13" s="61" t="s">
        <v>66</v>
      </c>
      <c r="C13" s="61">
        <v>33</v>
      </c>
      <c r="D13" s="61">
        <f>COUNTIFS(Learners!$B$4:$B$53,Summary!A13,Learners!$C$4:$C$53,B13)</f>
        <v>2</v>
      </c>
      <c r="E13" s="62">
        <v>20</v>
      </c>
      <c r="H13" s="87"/>
      <c r="I13" s="69">
        <v>9</v>
      </c>
      <c r="J13" s="69">
        <v>127</v>
      </c>
    </row>
    <row r="14" spans="1:13" ht="17.100000000000001" customHeight="1" x14ac:dyDescent="0.25">
      <c r="A14" s="61">
        <v>9</v>
      </c>
      <c r="B14" s="61" t="s">
        <v>66</v>
      </c>
      <c r="C14" s="61">
        <v>30</v>
      </c>
      <c r="D14" s="61">
        <f>COUNTIFS(Learners!$B$4:$B$53,Summary!A14,Learners!$C$4:$C$53,B14)</f>
        <v>3</v>
      </c>
      <c r="E14" s="62">
        <v>53</v>
      </c>
      <c r="H14" s="87"/>
      <c r="I14" s="69">
        <v>10</v>
      </c>
      <c r="J14" s="69">
        <v>166</v>
      </c>
    </row>
    <row r="15" spans="1:13" ht="17.100000000000001" customHeight="1" x14ac:dyDescent="0.25">
      <c r="A15" s="61">
        <v>10</v>
      </c>
      <c r="B15" s="61" t="s">
        <v>66</v>
      </c>
      <c r="C15" s="61">
        <v>29</v>
      </c>
      <c r="D15" s="61">
        <f>COUNTIFS(Learners!$B$4:$B$53,Summary!A15,Learners!$C$4:$C$53,B15)</f>
        <v>4</v>
      </c>
      <c r="E15" s="62">
        <v>58</v>
      </c>
      <c r="H15" s="87"/>
      <c r="I15" s="69">
        <v>11</v>
      </c>
      <c r="J15" s="70">
        <f>SUMIF($A$3:$A$17,I15,$E$3:$E$17)</f>
        <v>191</v>
      </c>
      <c r="K15" s="71"/>
    </row>
    <row r="16" spans="1:13" ht="17.100000000000001" customHeight="1" x14ac:dyDescent="0.25">
      <c r="A16" s="61">
        <v>11</v>
      </c>
      <c r="B16" s="61" t="s">
        <v>66</v>
      </c>
      <c r="C16" s="61">
        <v>26</v>
      </c>
      <c r="D16" s="61">
        <f>COUNTIFS(Learners!$B$4:$B$53,Summary!A16,Learners!$C$4:$C$53,B16)</f>
        <v>3</v>
      </c>
      <c r="E16" s="62">
        <v>52</v>
      </c>
      <c r="H16" s="87"/>
      <c r="I16" s="72">
        <v>12</v>
      </c>
      <c r="J16" s="69">
        <v>111</v>
      </c>
    </row>
    <row r="17" spans="1:10" ht="17.100000000000001" customHeight="1" x14ac:dyDescent="0.25">
      <c r="A17" s="73">
        <v>12</v>
      </c>
      <c r="B17" s="73" t="s">
        <v>66</v>
      </c>
      <c r="C17" s="73">
        <v>24</v>
      </c>
      <c r="D17" s="73">
        <f>COUNTIFS(Learners!$B$4:$B$53,Summary!A17,Learners!$C$4:$C$53,B17)</f>
        <v>3</v>
      </c>
      <c r="E17" s="74">
        <v>33</v>
      </c>
      <c r="H17" s="75"/>
      <c r="I17" s="75"/>
      <c r="J17" s="75"/>
    </row>
    <row r="18" spans="1:10" ht="17.100000000000001" customHeight="1" x14ac:dyDescent="0.25">
      <c r="A18" s="76"/>
      <c r="B18" s="54"/>
      <c r="C18" s="54"/>
      <c r="D18" s="54"/>
      <c r="E18" s="54"/>
      <c r="H18" s="88" t="s">
        <v>89</v>
      </c>
      <c r="I18" s="88"/>
      <c r="J18" s="66">
        <f ca="1">RANDBETWEEN(1,711)</f>
        <v>559</v>
      </c>
    </row>
    <row r="19" spans="1:10" ht="18" customHeight="1" x14ac:dyDescent="0.25">
      <c r="A19" s="54"/>
      <c r="B19" s="84" t="s">
        <v>84</v>
      </c>
      <c r="C19" s="84"/>
      <c r="D19" s="84"/>
      <c r="E19" s="77">
        <v>3555</v>
      </c>
      <c r="H19" s="75"/>
      <c r="I19" s="75"/>
      <c r="J19" s="75"/>
    </row>
    <row r="20" spans="1:10" ht="32.25" customHeight="1" x14ac:dyDescent="0.25">
      <c r="H20" s="83" t="s">
        <v>83</v>
      </c>
      <c r="I20" s="83"/>
      <c r="J20" s="79">
        <f>SUM(Learners!K4:K53)</f>
        <v>1190</v>
      </c>
    </row>
    <row r="21" spans="1:10" ht="15" customHeight="1" x14ac:dyDescent="0.25">
      <c r="A21" s="80"/>
      <c r="B21" s="80"/>
      <c r="C21" s="80"/>
      <c r="D21" s="80"/>
    </row>
    <row r="22" spans="1:10" ht="15" customHeight="1" x14ac:dyDescent="0.25"/>
    <row r="23" spans="1:10" ht="15" customHeight="1" x14ac:dyDescent="0.25"/>
    <row r="25" spans="1:10" ht="15" customHeight="1" x14ac:dyDescent="0.25"/>
    <row r="27" spans="1:10" ht="15" customHeight="1" x14ac:dyDescent="0.25"/>
  </sheetData>
  <mergeCells count="13">
    <mergeCell ref="A1:A2"/>
    <mergeCell ref="H4:I4"/>
    <mergeCell ref="H6:I6"/>
    <mergeCell ref="H2:J2"/>
    <mergeCell ref="H8:I8"/>
    <mergeCell ref="H3:I3"/>
    <mergeCell ref="B1:D1"/>
    <mergeCell ref="H20:I20"/>
    <mergeCell ref="B19:D19"/>
    <mergeCell ref="L2:M2"/>
    <mergeCell ref="H10:H16"/>
    <mergeCell ref="H18:I18"/>
    <mergeCell ref="I10:J10"/>
  </mergeCells>
  <conditionalFormatting sqref="E3:E17">
    <cfRule type="top10" dxfId="2" priority="1" rank="5"/>
  </conditionalFormatting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3"/>
  <sheetViews>
    <sheetView workbookViewId="0">
      <pane ySplit="3" topLeftCell="A4" activePane="bottomLeft" state="frozen"/>
      <selection pane="bottomLeft" sqref="A1:A3"/>
    </sheetView>
  </sheetViews>
  <sheetFormatPr defaultRowHeight="15" x14ac:dyDescent="0.25"/>
  <cols>
    <col min="1" max="1" width="18.85546875" style="2" customWidth="1"/>
    <col min="2" max="3" width="9.140625" style="2" customWidth="1"/>
    <col min="4" max="4" width="21.85546875" style="2" customWidth="1"/>
    <col min="5" max="5" width="4.5703125" style="2" customWidth="1"/>
    <col min="6" max="6" width="7.5703125" style="51" customWidth="1"/>
    <col min="7" max="7" width="7.5703125" style="52" customWidth="1"/>
    <col min="8" max="8" width="6" style="51" customWidth="1"/>
    <col min="9" max="10" width="6" style="2" customWidth="1"/>
    <col min="11" max="11" width="7.42578125" style="51" customWidth="1"/>
    <col min="12" max="12" width="9" style="1" customWidth="1"/>
    <col min="13" max="13" width="48.140625" style="2" bestFit="1" customWidth="1"/>
    <col min="14" max="14" width="10.140625" style="3" customWidth="1"/>
    <col min="15" max="15" width="19" style="2" customWidth="1"/>
    <col min="16" max="16384" width="9.140625" style="2"/>
  </cols>
  <sheetData>
    <row r="1" spans="1:14" ht="33.75" customHeight="1" x14ac:dyDescent="0.25">
      <c r="A1" s="102" t="s">
        <v>9</v>
      </c>
      <c r="B1" s="102" t="s">
        <v>0</v>
      </c>
      <c r="C1" s="105" t="s">
        <v>1</v>
      </c>
      <c r="D1" s="108" t="s">
        <v>76</v>
      </c>
      <c r="E1" s="109"/>
      <c r="F1" s="117" t="s">
        <v>2</v>
      </c>
      <c r="G1" s="118"/>
      <c r="H1" s="114" t="s">
        <v>73</v>
      </c>
      <c r="I1" s="115"/>
      <c r="J1" s="116"/>
      <c r="K1" s="98" t="s">
        <v>81</v>
      </c>
    </row>
    <row r="2" spans="1:14" ht="47.25" customHeight="1" x14ac:dyDescent="0.25">
      <c r="A2" s="103"/>
      <c r="B2" s="103"/>
      <c r="C2" s="106"/>
      <c r="D2" s="110"/>
      <c r="E2" s="111"/>
      <c r="F2" s="119" t="s">
        <v>3</v>
      </c>
      <c r="G2" s="121" t="s">
        <v>4</v>
      </c>
      <c r="H2" s="4" t="s">
        <v>5</v>
      </c>
      <c r="I2" s="5" t="s">
        <v>6</v>
      </c>
      <c r="J2" s="5" t="s">
        <v>7</v>
      </c>
      <c r="K2" s="99"/>
      <c r="M2" s="6"/>
    </row>
    <row r="3" spans="1:14" ht="16.5" customHeight="1" x14ac:dyDescent="0.25">
      <c r="A3" s="104"/>
      <c r="B3" s="104"/>
      <c r="C3" s="107"/>
      <c r="D3" s="112"/>
      <c r="E3" s="113"/>
      <c r="F3" s="120"/>
      <c r="G3" s="122"/>
      <c r="H3" s="7">
        <v>20</v>
      </c>
      <c r="I3" s="101">
        <v>25</v>
      </c>
      <c r="J3" s="101"/>
      <c r="K3" s="100"/>
    </row>
    <row r="4" spans="1:14" x14ac:dyDescent="0.25">
      <c r="A4" s="8" t="s">
        <v>55</v>
      </c>
      <c r="B4" s="9">
        <v>9</v>
      </c>
      <c r="C4" s="10" t="s">
        <v>64</v>
      </c>
      <c r="D4" s="11" t="s">
        <v>11</v>
      </c>
      <c r="E4" s="12">
        <v>2</v>
      </c>
      <c r="F4" s="13"/>
      <c r="G4" s="14">
        <v>12</v>
      </c>
      <c r="H4" s="15"/>
      <c r="I4" s="16"/>
      <c r="J4" s="17"/>
      <c r="K4" s="18">
        <v>12</v>
      </c>
      <c r="L4" s="82">
        <f>SUM(G4:J4)</f>
        <v>12</v>
      </c>
      <c r="M4" s="19" t="s">
        <v>67</v>
      </c>
      <c r="N4" s="20">
        <f>MODE(E4:E53)</f>
        <v>3</v>
      </c>
    </row>
    <row r="5" spans="1:14" x14ac:dyDescent="0.25">
      <c r="A5" s="8" t="s">
        <v>37</v>
      </c>
      <c r="B5" s="9">
        <v>11</v>
      </c>
      <c r="C5" s="21" t="s">
        <v>65</v>
      </c>
      <c r="D5" s="22" t="s">
        <v>10</v>
      </c>
      <c r="E5" s="23">
        <v>1</v>
      </c>
      <c r="F5" s="24" t="s">
        <v>8</v>
      </c>
      <c r="G5" s="14">
        <v>0</v>
      </c>
      <c r="H5" s="25">
        <v>1</v>
      </c>
      <c r="I5" s="26"/>
      <c r="J5" s="17"/>
      <c r="K5" s="27">
        <v>20</v>
      </c>
      <c r="L5" s="82">
        <f t="shared" ref="L5:L53" si="0">SUM(G5:J5)</f>
        <v>1</v>
      </c>
      <c r="M5" s="28"/>
    </row>
    <row r="6" spans="1:14" x14ac:dyDescent="0.25">
      <c r="A6" s="8" t="s">
        <v>35</v>
      </c>
      <c r="B6" s="9">
        <v>12</v>
      </c>
      <c r="C6" s="21" t="s">
        <v>64</v>
      </c>
      <c r="D6" s="22" t="s">
        <v>13</v>
      </c>
      <c r="E6" s="23">
        <v>4</v>
      </c>
      <c r="F6" s="29"/>
      <c r="G6" s="14">
        <v>12</v>
      </c>
      <c r="H6" s="25"/>
      <c r="I6" s="26">
        <v>1</v>
      </c>
      <c r="J6" s="17"/>
      <c r="K6" s="30">
        <f>G6+H6*H$3+SUM(I6:J6)*I$3</f>
        <v>37</v>
      </c>
      <c r="L6" s="82">
        <f t="shared" si="0"/>
        <v>13</v>
      </c>
      <c r="M6" s="19" t="s">
        <v>85</v>
      </c>
      <c r="N6" s="20">
        <f>COUNTA(F4:F53)</f>
        <v>26</v>
      </c>
    </row>
    <row r="7" spans="1:14" x14ac:dyDescent="0.25">
      <c r="A7" s="8" t="s">
        <v>15</v>
      </c>
      <c r="B7" s="9">
        <v>9</v>
      </c>
      <c r="C7" s="21" t="s">
        <v>66</v>
      </c>
      <c r="D7" s="22" t="s">
        <v>14</v>
      </c>
      <c r="E7" s="23">
        <v>5</v>
      </c>
      <c r="F7" s="24" t="s">
        <v>8</v>
      </c>
      <c r="G7" s="14">
        <v>0</v>
      </c>
      <c r="H7" s="25"/>
      <c r="I7" s="26"/>
      <c r="J7" s="17"/>
      <c r="K7" s="27">
        <v>0</v>
      </c>
      <c r="L7" s="82">
        <f t="shared" si="0"/>
        <v>0</v>
      </c>
      <c r="M7" s="28"/>
    </row>
    <row r="8" spans="1:14" ht="15" customHeight="1" x14ac:dyDescent="0.25">
      <c r="A8" s="8" t="s">
        <v>47</v>
      </c>
      <c r="B8" s="9">
        <v>10</v>
      </c>
      <c r="C8" s="21" t="s">
        <v>65</v>
      </c>
      <c r="D8" s="22" t="s">
        <v>11</v>
      </c>
      <c r="E8" s="23">
        <v>2</v>
      </c>
      <c r="F8" s="24" t="s">
        <v>8</v>
      </c>
      <c r="G8" s="14">
        <v>0</v>
      </c>
      <c r="H8" s="25"/>
      <c r="I8" s="26"/>
      <c r="J8" s="17">
        <v>1</v>
      </c>
      <c r="K8" s="27">
        <v>25</v>
      </c>
      <c r="L8" s="82">
        <f t="shared" si="0"/>
        <v>1</v>
      </c>
      <c r="M8" s="19" t="s">
        <v>86</v>
      </c>
      <c r="N8" s="31">
        <f>COUNTIF(L4:L53,13)</f>
        <v>19</v>
      </c>
    </row>
    <row r="9" spans="1:14" x14ac:dyDescent="0.25">
      <c r="A9" s="8" t="s">
        <v>18</v>
      </c>
      <c r="B9" s="9">
        <v>11</v>
      </c>
      <c r="C9" s="21" t="s">
        <v>64</v>
      </c>
      <c r="D9" s="22" t="s">
        <v>12</v>
      </c>
      <c r="E9" s="23">
        <v>3</v>
      </c>
      <c r="F9" s="29"/>
      <c r="G9" s="32">
        <f>IF(F9="",12,0)</f>
        <v>12</v>
      </c>
      <c r="H9" s="25"/>
      <c r="I9" s="26"/>
      <c r="J9" s="17"/>
      <c r="K9" s="27">
        <v>12</v>
      </c>
      <c r="L9" s="82">
        <f t="shared" si="0"/>
        <v>12</v>
      </c>
      <c r="M9" s="33"/>
      <c r="N9" s="34"/>
    </row>
    <row r="10" spans="1:14" x14ac:dyDescent="0.25">
      <c r="A10" s="8" t="s">
        <v>17</v>
      </c>
      <c r="B10" s="9">
        <v>8</v>
      </c>
      <c r="C10" s="21" t="s">
        <v>66</v>
      </c>
      <c r="D10" s="35" t="s">
        <v>11</v>
      </c>
      <c r="E10" s="23">
        <v>2</v>
      </c>
      <c r="F10" s="29"/>
      <c r="G10" s="14">
        <v>12</v>
      </c>
      <c r="H10" s="25">
        <v>1</v>
      </c>
      <c r="I10" s="26"/>
      <c r="J10" s="17"/>
      <c r="K10" s="27">
        <v>32</v>
      </c>
      <c r="L10" s="82">
        <f t="shared" si="0"/>
        <v>13</v>
      </c>
      <c r="M10" s="33"/>
      <c r="N10" s="2"/>
    </row>
    <row r="11" spans="1:14" ht="15" customHeight="1" x14ac:dyDescent="0.25">
      <c r="A11" s="8" t="s">
        <v>16</v>
      </c>
      <c r="B11" s="9">
        <v>11</v>
      </c>
      <c r="C11" s="21" t="s">
        <v>64</v>
      </c>
      <c r="D11" s="22" t="s">
        <v>10</v>
      </c>
      <c r="E11" s="23">
        <v>1</v>
      </c>
      <c r="F11" s="24" t="s">
        <v>8</v>
      </c>
      <c r="G11" s="14">
        <v>0</v>
      </c>
      <c r="H11" s="25">
        <v>1</v>
      </c>
      <c r="I11" s="26"/>
      <c r="J11" s="17"/>
      <c r="K11" s="27">
        <v>20</v>
      </c>
      <c r="L11" s="82">
        <f t="shared" si="0"/>
        <v>1</v>
      </c>
      <c r="M11" s="33"/>
      <c r="N11" s="2"/>
    </row>
    <row r="12" spans="1:14" ht="15" customHeight="1" x14ac:dyDescent="0.25">
      <c r="A12" s="8" t="s">
        <v>36</v>
      </c>
      <c r="B12" s="9">
        <v>12</v>
      </c>
      <c r="C12" s="21" t="s">
        <v>66</v>
      </c>
      <c r="D12" s="22" t="s">
        <v>11</v>
      </c>
      <c r="E12" s="23">
        <v>2</v>
      </c>
      <c r="F12" s="29"/>
      <c r="G12" s="14">
        <v>12</v>
      </c>
      <c r="H12" s="25"/>
      <c r="I12" s="26">
        <v>1</v>
      </c>
      <c r="J12" s="17"/>
      <c r="K12" s="27">
        <v>37</v>
      </c>
      <c r="L12" s="82">
        <f t="shared" si="0"/>
        <v>13</v>
      </c>
      <c r="M12" s="33"/>
      <c r="N12" s="2"/>
    </row>
    <row r="13" spans="1:14" ht="15" customHeight="1" x14ac:dyDescent="0.25">
      <c r="A13" s="8" t="s">
        <v>19</v>
      </c>
      <c r="B13" s="9">
        <v>8</v>
      </c>
      <c r="C13" s="21" t="s">
        <v>64</v>
      </c>
      <c r="D13" s="22" t="s">
        <v>12</v>
      </c>
      <c r="E13" s="23">
        <v>3</v>
      </c>
      <c r="F13" s="24" t="s">
        <v>8</v>
      </c>
      <c r="G13" s="14">
        <v>0</v>
      </c>
      <c r="H13" s="25">
        <v>1</v>
      </c>
      <c r="I13" s="26"/>
      <c r="J13" s="17"/>
      <c r="K13" s="27">
        <v>20</v>
      </c>
      <c r="L13" s="82">
        <f t="shared" si="0"/>
        <v>1</v>
      </c>
    </row>
    <row r="14" spans="1:14" ht="15" customHeight="1" x14ac:dyDescent="0.25">
      <c r="A14" s="8" t="s">
        <v>59</v>
      </c>
      <c r="B14" s="9">
        <v>12</v>
      </c>
      <c r="C14" s="21" t="s">
        <v>65</v>
      </c>
      <c r="D14" s="22" t="s">
        <v>11</v>
      </c>
      <c r="E14" s="23">
        <v>2</v>
      </c>
      <c r="F14" s="29"/>
      <c r="G14" s="14">
        <v>12</v>
      </c>
      <c r="H14" s="25"/>
      <c r="I14" s="26"/>
      <c r="J14" s="17"/>
      <c r="K14" s="27">
        <v>12</v>
      </c>
      <c r="L14" s="82">
        <f t="shared" si="0"/>
        <v>12</v>
      </c>
      <c r="M14" s="81"/>
    </row>
    <row r="15" spans="1:14" ht="15" customHeight="1" x14ac:dyDescent="0.25">
      <c r="A15" s="8" t="s">
        <v>48</v>
      </c>
      <c r="B15" s="9">
        <v>9</v>
      </c>
      <c r="C15" s="21" t="s">
        <v>65</v>
      </c>
      <c r="D15" s="22" t="s">
        <v>10</v>
      </c>
      <c r="E15" s="23">
        <v>1</v>
      </c>
      <c r="F15" s="24" t="s">
        <v>8</v>
      </c>
      <c r="G15" s="14">
        <v>0</v>
      </c>
      <c r="H15" s="25"/>
      <c r="I15" s="26"/>
      <c r="J15" s="17">
        <v>1</v>
      </c>
      <c r="K15" s="27">
        <v>37</v>
      </c>
      <c r="L15" s="82">
        <f t="shared" si="0"/>
        <v>1</v>
      </c>
      <c r="N15" s="2"/>
    </row>
    <row r="16" spans="1:14" ht="15" customHeight="1" x14ac:dyDescent="0.25">
      <c r="A16" s="8" t="s">
        <v>38</v>
      </c>
      <c r="B16" s="9">
        <v>11</v>
      </c>
      <c r="C16" s="21" t="s">
        <v>66</v>
      </c>
      <c r="D16" s="22" t="s">
        <v>13</v>
      </c>
      <c r="E16" s="23">
        <v>4</v>
      </c>
      <c r="F16" s="29"/>
      <c r="G16" s="14">
        <v>12</v>
      </c>
      <c r="H16" s="25"/>
      <c r="I16" s="26">
        <v>1</v>
      </c>
      <c r="J16" s="17"/>
      <c r="K16" s="27">
        <v>37</v>
      </c>
      <c r="L16" s="82">
        <f t="shared" si="0"/>
        <v>13</v>
      </c>
      <c r="M16" s="36"/>
      <c r="N16" s="2"/>
    </row>
    <row r="17" spans="1:14" ht="15" customHeight="1" x14ac:dyDescent="0.25">
      <c r="A17" s="8" t="s">
        <v>21</v>
      </c>
      <c r="B17" s="9">
        <v>9</v>
      </c>
      <c r="C17" s="21" t="s">
        <v>64</v>
      </c>
      <c r="D17" s="22" t="s">
        <v>12</v>
      </c>
      <c r="E17" s="23">
        <v>3</v>
      </c>
      <c r="F17" s="24" t="s">
        <v>8</v>
      </c>
      <c r="G17" s="14">
        <v>0</v>
      </c>
      <c r="H17" s="25">
        <v>1</v>
      </c>
      <c r="I17" s="26"/>
      <c r="J17" s="17"/>
      <c r="K17" s="27">
        <v>20</v>
      </c>
      <c r="L17" s="82">
        <f t="shared" si="0"/>
        <v>1</v>
      </c>
      <c r="M17" s="37"/>
    </row>
    <row r="18" spans="1:14" ht="15" customHeight="1" x14ac:dyDescent="0.25">
      <c r="A18" s="8" t="s">
        <v>49</v>
      </c>
      <c r="B18" s="9">
        <v>11</v>
      </c>
      <c r="C18" s="21" t="s">
        <v>66</v>
      </c>
      <c r="D18" s="22" t="s">
        <v>10</v>
      </c>
      <c r="E18" s="23">
        <v>1</v>
      </c>
      <c r="F18" s="29"/>
      <c r="G18" s="14">
        <v>12</v>
      </c>
      <c r="H18" s="25"/>
      <c r="I18" s="26"/>
      <c r="J18" s="17">
        <v>1</v>
      </c>
      <c r="K18" s="27">
        <v>37</v>
      </c>
      <c r="L18" s="82">
        <f t="shared" si="0"/>
        <v>13</v>
      </c>
      <c r="N18" s="2"/>
    </row>
    <row r="19" spans="1:14" ht="15" customHeight="1" x14ac:dyDescent="0.25">
      <c r="A19" s="8" t="s">
        <v>39</v>
      </c>
      <c r="B19" s="9">
        <v>10</v>
      </c>
      <c r="C19" s="21" t="s">
        <v>64</v>
      </c>
      <c r="D19" s="22" t="s">
        <v>11</v>
      </c>
      <c r="E19" s="23">
        <v>2</v>
      </c>
      <c r="F19" s="24" t="s">
        <v>8</v>
      </c>
      <c r="G19" s="14">
        <v>0</v>
      </c>
      <c r="H19" s="25"/>
      <c r="I19" s="26">
        <v>1</v>
      </c>
      <c r="J19" s="17"/>
      <c r="K19" s="27">
        <v>25</v>
      </c>
      <c r="L19" s="82">
        <f t="shared" si="0"/>
        <v>1</v>
      </c>
      <c r="M19" s="38"/>
    </row>
    <row r="20" spans="1:14" x14ac:dyDescent="0.25">
      <c r="A20" s="8" t="s">
        <v>58</v>
      </c>
      <c r="B20" s="9">
        <v>9</v>
      </c>
      <c r="C20" s="21" t="s">
        <v>65</v>
      </c>
      <c r="D20" s="22" t="s">
        <v>12</v>
      </c>
      <c r="E20" s="23">
        <v>3</v>
      </c>
      <c r="F20" s="24" t="s">
        <v>8</v>
      </c>
      <c r="G20" s="14">
        <v>0</v>
      </c>
      <c r="H20" s="25"/>
      <c r="I20" s="26"/>
      <c r="J20" s="17"/>
      <c r="K20" s="27">
        <v>0</v>
      </c>
      <c r="L20" s="82">
        <f t="shared" si="0"/>
        <v>0</v>
      </c>
      <c r="M20" s="38"/>
    </row>
    <row r="21" spans="1:14" ht="15" customHeight="1" x14ac:dyDescent="0.25">
      <c r="A21" s="8" t="s">
        <v>22</v>
      </c>
      <c r="B21" s="9">
        <v>12</v>
      </c>
      <c r="C21" s="21" t="s">
        <v>65</v>
      </c>
      <c r="D21" s="22" t="s">
        <v>14</v>
      </c>
      <c r="E21" s="23">
        <v>5</v>
      </c>
      <c r="F21" s="24" t="s">
        <v>8</v>
      </c>
      <c r="G21" s="14">
        <v>0</v>
      </c>
      <c r="H21" s="25">
        <v>1</v>
      </c>
      <c r="I21" s="26"/>
      <c r="J21" s="17"/>
      <c r="K21" s="27">
        <v>20</v>
      </c>
      <c r="L21" s="82">
        <f t="shared" si="0"/>
        <v>1</v>
      </c>
      <c r="M21" s="38"/>
    </row>
    <row r="22" spans="1:14" x14ac:dyDescent="0.25">
      <c r="A22" s="8" t="s">
        <v>23</v>
      </c>
      <c r="B22" s="9">
        <v>10</v>
      </c>
      <c r="C22" s="21" t="s">
        <v>66</v>
      </c>
      <c r="D22" s="22" t="s">
        <v>12</v>
      </c>
      <c r="E22" s="23">
        <v>3</v>
      </c>
      <c r="F22" s="29"/>
      <c r="G22" s="14">
        <v>12</v>
      </c>
      <c r="H22" s="25"/>
      <c r="I22" s="26"/>
      <c r="J22" s="17"/>
      <c r="K22" s="27">
        <v>12</v>
      </c>
      <c r="L22" s="82">
        <f t="shared" si="0"/>
        <v>12</v>
      </c>
      <c r="M22" s="38"/>
    </row>
    <row r="23" spans="1:14" x14ac:dyDescent="0.25">
      <c r="A23" s="8" t="s">
        <v>24</v>
      </c>
      <c r="B23" s="9">
        <v>10</v>
      </c>
      <c r="C23" s="21" t="s">
        <v>64</v>
      </c>
      <c r="D23" s="22" t="s">
        <v>13</v>
      </c>
      <c r="E23" s="23">
        <v>4</v>
      </c>
      <c r="F23" s="29"/>
      <c r="G23" s="14">
        <v>12</v>
      </c>
      <c r="H23" s="25">
        <v>1</v>
      </c>
      <c r="I23" s="26"/>
      <c r="J23" s="17"/>
      <c r="K23" s="27">
        <v>32</v>
      </c>
      <c r="L23" s="82">
        <f t="shared" si="0"/>
        <v>13</v>
      </c>
      <c r="M23" s="38"/>
    </row>
    <row r="24" spans="1:14" x14ac:dyDescent="0.25">
      <c r="A24" s="8" t="s">
        <v>40</v>
      </c>
      <c r="B24" s="9">
        <v>12</v>
      </c>
      <c r="C24" s="21" t="s">
        <v>66</v>
      </c>
      <c r="D24" s="22" t="s">
        <v>13</v>
      </c>
      <c r="E24" s="23">
        <v>4</v>
      </c>
      <c r="F24" s="24" t="s">
        <v>8</v>
      </c>
      <c r="G24" s="14">
        <v>0</v>
      </c>
      <c r="H24" s="25"/>
      <c r="I24" s="26">
        <v>1</v>
      </c>
      <c r="J24" s="17"/>
      <c r="K24" s="27">
        <v>25</v>
      </c>
      <c r="L24" s="82">
        <f t="shared" si="0"/>
        <v>1</v>
      </c>
    </row>
    <row r="25" spans="1:14" x14ac:dyDescent="0.25">
      <c r="A25" s="39" t="s">
        <v>50</v>
      </c>
      <c r="B25" s="9">
        <v>10</v>
      </c>
      <c r="C25" s="21" t="s">
        <v>66</v>
      </c>
      <c r="D25" s="22" t="s">
        <v>14</v>
      </c>
      <c r="E25" s="23">
        <v>5</v>
      </c>
      <c r="F25" s="29"/>
      <c r="G25" s="14">
        <v>12</v>
      </c>
      <c r="H25" s="25"/>
      <c r="I25" s="26"/>
      <c r="J25" s="17">
        <v>1</v>
      </c>
      <c r="K25" s="27">
        <v>37</v>
      </c>
      <c r="L25" s="82">
        <f t="shared" si="0"/>
        <v>13</v>
      </c>
    </row>
    <row r="26" spans="1:14" x14ac:dyDescent="0.25">
      <c r="A26" s="8" t="s">
        <v>41</v>
      </c>
      <c r="B26" s="9">
        <v>9</v>
      </c>
      <c r="C26" s="21" t="s">
        <v>65</v>
      </c>
      <c r="D26" s="22" t="s">
        <v>12</v>
      </c>
      <c r="E26" s="23">
        <v>3</v>
      </c>
      <c r="F26" s="24" t="s">
        <v>8</v>
      </c>
      <c r="G26" s="14">
        <v>0</v>
      </c>
      <c r="H26" s="25"/>
      <c r="I26" s="26">
        <v>1</v>
      </c>
      <c r="J26" s="17"/>
      <c r="K26" s="27">
        <v>25</v>
      </c>
      <c r="L26" s="82">
        <f t="shared" si="0"/>
        <v>1</v>
      </c>
    </row>
    <row r="27" spans="1:14" x14ac:dyDescent="0.25">
      <c r="A27" s="8" t="s">
        <v>56</v>
      </c>
      <c r="B27" s="9">
        <v>11</v>
      </c>
      <c r="C27" s="21" t="s">
        <v>65</v>
      </c>
      <c r="D27" s="22" t="s">
        <v>14</v>
      </c>
      <c r="E27" s="23">
        <v>5</v>
      </c>
      <c r="F27" s="29"/>
      <c r="G27" s="14">
        <v>12</v>
      </c>
      <c r="H27" s="25"/>
      <c r="I27" s="26"/>
      <c r="J27" s="17"/>
      <c r="K27" s="27">
        <v>12</v>
      </c>
      <c r="L27" s="82">
        <f t="shared" si="0"/>
        <v>12</v>
      </c>
    </row>
    <row r="28" spans="1:14" x14ac:dyDescent="0.25">
      <c r="A28" s="8" t="s">
        <v>51</v>
      </c>
      <c r="B28" s="9">
        <v>10</v>
      </c>
      <c r="C28" s="21" t="s">
        <v>66</v>
      </c>
      <c r="D28" s="22" t="s">
        <v>12</v>
      </c>
      <c r="E28" s="23">
        <v>3</v>
      </c>
      <c r="F28" s="29"/>
      <c r="G28" s="14">
        <v>12</v>
      </c>
      <c r="H28" s="25"/>
      <c r="I28" s="26"/>
      <c r="J28" s="17">
        <v>1</v>
      </c>
      <c r="K28" s="27">
        <v>37</v>
      </c>
      <c r="L28" s="82">
        <f t="shared" si="0"/>
        <v>13</v>
      </c>
    </row>
    <row r="29" spans="1:14" x14ac:dyDescent="0.25">
      <c r="A29" s="8" t="s">
        <v>46</v>
      </c>
      <c r="B29" s="9">
        <v>8</v>
      </c>
      <c r="C29" s="21" t="s">
        <v>65</v>
      </c>
      <c r="D29" s="22" t="s">
        <v>10</v>
      </c>
      <c r="E29" s="23">
        <v>1</v>
      </c>
      <c r="F29" s="24" t="s">
        <v>8</v>
      </c>
      <c r="G29" s="14">
        <v>0</v>
      </c>
      <c r="H29" s="25"/>
      <c r="I29" s="26">
        <v>1</v>
      </c>
      <c r="J29" s="17"/>
      <c r="K29" s="27">
        <v>25</v>
      </c>
      <c r="L29" s="82">
        <f t="shared" si="0"/>
        <v>1</v>
      </c>
    </row>
    <row r="30" spans="1:14" x14ac:dyDescent="0.25">
      <c r="A30" s="8" t="s">
        <v>25</v>
      </c>
      <c r="B30" s="9">
        <v>11</v>
      </c>
      <c r="C30" s="21" t="s">
        <v>64</v>
      </c>
      <c r="D30" s="22" t="s">
        <v>12</v>
      </c>
      <c r="E30" s="23">
        <v>3</v>
      </c>
      <c r="F30" s="29"/>
      <c r="G30" s="14">
        <v>12</v>
      </c>
      <c r="H30" s="25">
        <v>1</v>
      </c>
      <c r="I30" s="26"/>
      <c r="J30" s="17"/>
      <c r="K30" s="27">
        <v>32</v>
      </c>
      <c r="L30" s="82">
        <f t="shared" si="0"/>
        <v>13</v>
      </c>
    </row>
    <row r="31" spans="1:14" x14ac:dyDescent="0.25">
      <c r="A31" s="8" t="s">
        <v>20</v>
      </c>
      <c r="B31" s="9">
        <v>8</v>
      </c>
      <c r="C31" s="21" t="s">
        <v>66</v>
      </c>
      <c r="D31" s="22" t="s">
        <v>10</v>
      </c>
      <c r="E31" s="23">
        <v>1</v>
      </c>
      <c r="F31" s="24" t="s">
        <v>8</v>
      </c>
      <c r="G31" s="14">
        <v>0</v>
      </c>
      <c r="H31" s="25"/>
      <c r="I31" s="26"/>
      <c r="J31" s="17"/>
      <c r="K31" s="27">
        <v>0</v>
      </c>
      <c r="L31" s="82">
        <f t="shared" si="0"/>
        <v>0</v>
      </c>
    </row>
    <row r="32" spans="1:14" x14ac:dyDescent="0.25">
      <c r="A32" s="8" t="s">
        <v>26</v>
      </c>
      <c r="B32" s="9">
        <v>10</v>
      </c>
      <c r="C32" s="21" t="s">
        <v>65</v>
      </c>
      <c r="D32" s="22" t="s">
        <v>13</v>
      </c>
      <c r="E32" s="23">
        <v>4</v>
      </c>
      <c r="F32" s="24" t="s">
        <v>8</v>
      </c>
      <c r="G32" s="14">
        <v>0</v>
      </c>
      <c r="H32" s="25">
        <v>1</v>
      </c>
      <c r="I32" s="26"/>
      <c r="J32" s="17"/>
      <c r="K32" s="27">
        <v>20</v>
      </c>
      <c r="L32" s="82">
        <f t="shared" si="0"/>
        <v>1</v>
      </c>
    </row>
    <row r="33" spans="1:12" x14ac:dyDescent="0.25">
      <c r="A33" s="39" t="s">
        <v>42</v>
      </c>
      <c r="B33" s="9">
        <v>12</v>
      </c>
      <c r="C33" s="21" t="s">
        <v>65</v>
      </c>
      <c r="D33" s="22" t="s">
        <v>12</v>
      </c>
      <c r="E33" s="23">
        <v>3</v>
      </c>
      <c r="F33" s="40"/>
      <c r="G33" s="14">
        <v>12</v>
      </c>
      <c r="H33" s="25"/>
      <c r="I33" s="26">
        <v>1</v>
      </c>
      <c r="J33" s="17"/>
      <c r="K33" s="27">
        <v>37</v>
      </c>
      <c r="L33" s="82">
        <f t="shared" si="0"/>
        <v>13</v>
      </c>
    </row>
    <row r="34" spans="1:12" x14ac:dyDescent="0.25">
      <c r="A34" s="8" t="s">
        <v>27</v>
      </c>
      <c r="B34" s="9">
        <v>10</v>
      </c>
      <c r="C34" s="21" t="s">
        <v>64</v>
      </c>
      <c r="D34" s="22" t="s">
        <v>14</v>
      </c>
      <c r="E34" s="23">
        <v>5</v>
      </c>
      <c r="F34" s="24" t="s">
        <v>8</v>
      </c>
      <c r="G34" s="14">
        <v>0</v>
      </c>
      <c r="H34" s="25">
        <v>1</v>
      </c>
      <c r="I34" s="26"/>
      <c r="J34" s="17"/>
      <c r="K34" s="27">
        <v>20</v>
      </c>
      <c r="L34" s="82">
        <f t="shared" si="0"/>
        <v>1</v>
      </c>
    </row>
    <row r="35" spans="1:12" x14ac:dyDescent="0.25">
      <c r="A35" s="8" t="s">
        <v>28</v>
      </c>
      <c r="B35" s="9">
        <v>11</v>
      </c>
      <c r="C35" s="21" t="s">
        <v>65</v>
      </c>
      <c r="D35" s="22" t="s">
        <v>11</v>
      </c>
      <c r="E35" s="23">
        <v>2</v>
      </c>
      <c r="F35" s="24" t="s">
        <v>8</v>
      </c>
      <c r="G35" s="14">
        <v>0</v>
      </c>
      <c r="H35" s="25"/>
      <c r="I35" s="26"/>
      <c r="J35" s="17"/>
      <c r="K35" s="27">
        <v>0</v>
      </c>
      <c r="L35" s="82">
        <f t="shared" si="0"/>
        <v>0</v>
      </c>
    </row>
    <row r="36" spans="1:12" x14ac:dyDescent="0.25">
      <c r="A36" s="8" t="s">
        <v>52</v>
      </c>
      <c r="B36" s="9">
        <v>8</v>
      </c>
      <c r="C36" s="21" t="s">
        <v>65</v>
      </c>
      <c r="D36" s="22" t="s">
        <v>13</v>
      </c>
      <c r="E36" s="23">
        <v>4</v>
      </c>
      <c r="F36" s="40"/>
      <c r="G36" s="14">
        <v>12</v>
      </c>
      <c r="H36" s="25"/>
      <c r="I36" s="26"/>
      <c r="J36" s="17">
        <v>1</v>
      </c>
      <c r="K36" s="27">
        <v>37</v>
      </c>
      <c r="L36" s="82">
        <f t="shared" si="0"/>
        <v>13</v>
      </c>
    </row>
    <row r="37" spans="1:12" x14ac:dyDescent="0.25">
      <c r="A37" s="8" t="s">
        <v>29</v>
      </c>
      <c r="B37" s="9">
        <v>12</v>
      </c>
      <c r="C37" s="21" t="s">
        <v>64</v>
      </c>
      <c r="D37" s="22" t="s">
        <v>10</v>
      </c>
      <c r="E37" s="23">
        <v>1</v>
      </c>
      <c r="F37" s="24" t="s">
        <v>8</v>
      </c>
      <c r="G37" s="14">
        <v>0</v>
      </c>
      <c r="H37" s="25"/>
      <c r="I37" s="26"/>
      <c r="J37" s="17"/>
      <c r="K37" s="27">
        <v>0</v>
      </c>
      <c r="L37" s="82">
        <f t="shared" si="0"/>
        <v>0</v>
      </c>
    </row>
    <row r="38" spans="1:12" x14ac:dyDescent="0.25">
      <c r="A38" s="8" t="s">
        <v>30</v>
      </c>
      <c r="B38" s="9">
        <v>11</v>
      </c>
      <c r="C38" s="21" t="s">
        <v>66</v>
      </c>
      <c r="D38" s="22" t="s">
        <v>14</v>
      </c>
      <c r="E38" s="23">
        <v>5</v>
      </c>
      <c r="F38" s="40"/>
      <c r="G38" s="14">
        <v>12</v>
      </c>
      <c r="H38" s="25">
        <v>1</v>
      </c>
      <c r="I38" s="26"/>
      <c r="J38" s="17"/>
      <c r="K38" s="27">
        <v>32</v>
      </c>
      <c r="L38" s="82">
        <f t="shared" si="0"/>
        <v>13</v>
      </c>
    </row>
    <row r="39" spans="1:12" x14ac:dyDescent="0.25">
      <c r="A39" s="8" t="s">
        <v>53</v>
      </c>
      <c r="B39" s="9">
        <v>9</v>
      </c>
      <c r="C39" s="21" t="s">
        <v>66</v>
      </c>
      <c r="D39" s="22" t="s">
        <v>12</v>
      </c>
      <c r="E39" s="23">
        <v>3</v>
      </c>
      <c r="F39" s="40"/>
      <c r="G39" s="14">
        <v>12</v>
      </c>
      <c r="H39" s="25"/>
      <c r="I39" s="26"/>
      <c r="J39" s="17">
        <v>1</v>
      </c>
      <c r="K39" s="27">
        <v>37</v>
      </c>
      <c r="L39" s="82">
        <f t="shared" si="0"/>
        <v>13</v>
      </c>
    </row>
    <row r="40" spans="1:12" x14ac:dyDescent="0.25">
      <c r="A40" s="8" t="s">
        <v>43</v>
      </c>
      <c r="B40" s="9">
        <v>12</v>
      </c>
      <c r="C40" s="21" t="s">
        <v>64</v>
      </c>
      <c r="D40" s="22" t="s">
        <v>14</v>
      </c>
      <c r="E40" s="23">
        <v>5</v>
      </c>
      <c r="F40" s="40"/>
      <c r="G40" s="14">
        <v>12</v>
      </c>
      <c r="H40" s="25"/>
      <c r="I40" s="26">
        <v>1</v>
      </c>
      <c r="J40" s="17"/>
      <c r="K40" s="27">
        <v>37</v>
      </c>
      <c r="L40" s="82">
        <f t="shared" si="0"/>
        <v>13</v>
      </c>
    </row>
    <row r="41" spans="1:12" x14ac:dyDescent="0.25">
      <c r="A41" s="8" t="s">
        <v>31</v>
      </c>
      <c r="B41" s="9">
        <v>8</v>
      </c>
      <c r="C41" s="21" t="s">
        <v>65</v>
      </c>
      <c r="D41" s="22" t="s">
        <v>10</v>
      </c>
      <c r="E41" s="23">
        <v>1</v>
      </c>
      <c r="F41" s="24" t="s">
        <v>8</v>
      </c>
      <c r="G41" s="14">
        <v>0</v>
      </c>
      <c r="H41" s="25">
        <v>1</v>
      </c>
      <c r="I41" s="26"/>
      <c r="J41" s="17"/>
      <c r="K41" s="27">
        <v>20</v>
      </c>
      <c r="L41" s="82">
        <f t="shared" si="0"/>
        <v>1</v>
      </c>
    </row>
    <row r="42" spans="1:12" x14ac:dyDescent="0.25">
      <c r="A42" s="8" t="s">
        <v>44</v>
      </c>
      <c r="B42" s="9">
        <v>11</v>
      </c>
      <c r="C42" s="21" t="s">
        <v>64</v>
      </c>
      <c r="D42" s="22" t="s">
        <v>13</v>
      </c>
      <c r="E42" s="23">
        <v>4</v>
      </c>
      <c r="F42" s="40"/>
      <c r="G42" s="14">
        <v>12</v>
      </c>
      <c r="H42" s="25"/>
      <c r="I42" s="26">
        <v>1</v>
      </c>
      <c r="J42" s="17"/>
      <c r="K42" s="27">
        <v>37</v>
      </c>
      <c r="L42" s="82">
        <f t="shared" si="0"/>
        <v>13</v>
      </c>
    </row>
    <row r="43" spans="1:12" x14ac:dyDescent="0.25">
      <c r="A43" s="8" t="s">
        <v>32</v>
      </c>
      <c r="B43" s="9">
        <v>9</v>
      </c>
      <c r="C43" s="21" t="s">
        <v>65</v>
      </c>
      <c r="D43" s="22" t="s">
        <v>11</v>
      </c>
      <c r="E43" s="23">
        <v>2</v>
      </c>
      <c r="F43" s="24" t="s">
        <v>8</v>
      </c>
      <c r="G43" s="14">
        <v>0</v>
      </c>
      <c r="H43" s="25">
        <v>1</v>
      </c>
      <c r="I43" s="26"/>
      <c r="J43" s="17"/>
      <c r="K43" s="27">
        <v>20</v>
      </c>
      <c r="L43" s="82">
        <f t="shared" si="0"/>
        <v>1</v>
      </c>
    </row>
    <row r="44" spans="1:12" x14ac:dyDescent="0.25">
      <c r="A44" s="8" t="s">
        <v>57</v>
      </c>
      <c r="B44" s="9">
        <v>10</v>
      </c>
      <c r="C44" s="21" t="s">
        <v>64</v>
      </c>
      <c r="D44" s="22" t="s">
        <v>10</v>
      </c>
      <c r="E44" s="23">
        <v>1</v>
      </c>
      <c r="F44" s="40"/>
      <c r="G44" s="14">
        <v>12</v>
      </c>
      <c r="H44" s="25">
        <v>1</v>
      </c>
      <c r="I44" s="26"/>
      <c r="J44" s="17"/>
      <c r="K44" s="27">
        <v>32</v>
      </c>
      <c r="L44" s="82">
        <f t="shared" si="0"/>
        <v>13</v>
      </c>
    </row>
    <row r="45" spans="1:12" x14ac:dyDescent="0.25">
      <c r="A45" s="8" t="s">
        <v>45</v>
      </c>
      <c r="B45" s="9">
        <v>10</v>
      </c>
      <c r="C45" s="21" t="s">
        <v>66</v>
      </c>
      <c r="D45" s="22" t="s">
        <v>14</v>
      </c>
      <c r="E45" s="23">
        <v>5</v>
      </c>
      <c r="F45" s="24" t="s">
        <v>8</v>
      </c>
      <c r="G45" s="14">
        <v>0</v>
      </c>
      <c r="H45" s="25"/>
      <c r="I45" s="26">
        <v>1</v>
      </c>
      <c r="J45" s="17"/>
      <c r="K45" s="27">
        <v>25</v>
      </c>
      <c r="L45" s="82">
        <f t="shared" si="0"/>
        <v>1</v>
      </c>
    </row>
    <row r="46" spans="1:12" x14ac:dyDescent="0.25">
      <c r="A46" s="8" t="s">
        <v>33</v>
      </c>
      <c r="B46" s="9">
        <v>11</v>
      </c>
      <c r="C46" s="21" t="s">
        <v>64</v>
      </c>
      <c r="D46" s="22" t="s">
        <v>12</v>
      </c>
      <c r="E46" s="23">
        <v>3</v>
      </c>
      <c r="F46" s="24" t="s">
        <v>8</v>
      </c>
      <c r="G46" s="14">
        <v>0</v>
      </c>
      <c r="H46" s="25"/>
      <c r="I46" s="26"/>
      <c r="J46" s="17"/>
      <c r="K46" s="27">
        <v>0</v>
      </c>
      <c r="L46" s="82">
        <f t="shared" si="0"/>
        <v>0</v>
      </c>
    </row>
    <row r="47" spans="1:12" x14ac:dyDescent="0.25">
      <c r="A47" s="8" t="s">
        <v>34</v>
      </c>
      <c r="B47" s="9">
        <v>10</v>
      </c>
      <c r="C47" s="21" t="s">
        <v>65</v>
      </c>
      <c r="D47" s="22" t="s">
        <v>13</v>
      </c>
      <c r="E47" s="23">
        <v>4</v>
      </c>
      <c r="F47" s="40"/>
      <c r="G47" s="14">
        <v>12</v>
      </c>
      <c r="H47" s="25">
        <v>1</v>
      </c>
      <c r="I47" s="26"/>
      <c r="J47" s="17"/>
      <c r="K47" s="27">
        <v>32</v>
      </c>
      <c r="L47" s="82">
        <f t="shared" si="0"/>
        <v>13</v>
      </c>
    </row>
    <row r="48" spans="1:12" x14ac:dyDescent="0.25">
      <c r="A48" s="8" t="s">
        <v>54</v>
      </c>
      <c r="B48" s="9">
        <v>8</v>
      </c>
      <c r="C48" s="21" t="s">
        <v>64</v>
      </c>
      <c r="D48" s="22" t="s">
        <v>14</v>
      </c>
      <c r="E48" s="23">
        <v>5</v>
      </c>
      <c r="F48" s="24" t="s">
        <v>8</v>
      </c>
      <c r="G48" s="14">
        <v>0</v>
      </c>
      <c r="H48" s="25"/>
      <c r="I48" s="26"/>
      <c r="J48" s="17">
        <v>1</v>
      </c>
      <c r="K48" s="27">
        <v>25</v>
      </c>
      <c r="L48" s="82">
        <f t="shared" si="0"/>
        <v>1</v>
      </c>
    </row>
    <row r="49" spans="1:13" x14ac:dyDescent="0.25">
      <c r="A49" s="8" t="s">
        <v>79</v>
      </c>
      <c r="B49" s="9">
        <v>12</v>
      </c>
      <c r="C49" s="21" t="s">
        <v>65</v>
      </c>
      <c r="D49" s="22" t="s">
        <v>10</v>
      </c>
      <c r="E49" s="23">
        <v>1</v>
      </c>
      <c r="F49" s="40"/>
      <c r="G49" s="14">
        <v>12</v>
      </c>
      <c r="H49" s="25"/>
      <c r="I49" s="26">
        <v>1</v>
      </c>
      <c r="J49" s="17"/>
      <c r="K49" s="27">
        <v>37</v>
      </c>
      <c r="L49" s="82">
        <f t="shared" si="0"/>
        <v>13</v>
      </c>
    </row>
    <row r="50" spans="1:13" x14ac:dyDescent="0.25">
      <c r="A50" s="41" t="s">
        <v>60</v>
      </c>
      <c r="B50" s="42">
        <v>9</v>
      </c>
      <c r="C50" s="43" t="s">
        <v>66</v>
      </c>
      <c r="D50" s="44" t="s">
        <v>10</v>
      </c>
      <c r="E50" s="45">
        <v>1</v>
      </c>
      <c r="F50" s="24" t="s">
        <v>8</v>
      </c>
      <c r="G50" s="14">
        <v>0</v>
      </c>
      <c r="H50" s="46">
        <v>1</v>
      </c>
      <c r="I50" s="47"/>
      <c r="J50" s="48"/>
      <c r="K50" s="27">
        <v>20</v>
      </c>
      <c r="L50" s="82">
        <f t="shared" si="0"/>
        <v>1</v>
      </c>
      <c r="M50" s="49"/>
    </row>
    <row r="51" spans="1:13" x14ac:dyDescent="0.25">
      <c r="A51" s="41" t="s">
        <v>61</v>
      </c>
      <c r="B51" s="42">
        <v>11</v>
      </c>
      <c r="C51" s="43" t="s">
        <v>64</v>
      </c>
      <c r="D51" s="44" t="s">
        <v>12</v>
      </c>
      <c r="E51" s="45">
        <v>3</v>
      </c>
      <c r="F51" s="50"/>
      <c r="G51" s="14">
        <v>12</v>
      </c>
      <c r="H51" s="46"/>
      <c r="I51" s="47"/>
      <c r="J51" s="48">
        <v>1</v>
      </c>
      <c r="K51" s="27">
        <v>37</v>
      </c>
      <c r="L51" s="82">
        <f t="shared" si="0"/>
        <v>13</v>
      </c>
      <c r="M51" s="49"/>
    </row>
    <row r="52" spans="1:13" x14ac:dyDescent="0.25">
      <c r="A52" s="41" t="s">
        <v>62</v>
      </c>
      <c r="B52" s="42">
        <v>12</v>
      </c>
      <c r="C52" s="43" t="s">
        <v>66</v>
      </c>
      <c r="D52" s="44" t="s">
        <v>11</v>
      </c>
      <c r="E52" s="45">
        <v>2</v>
      </c>
      <c r="F52" s="24" t="s">
        <v>8</v>
      </c>
      <c r="G52" s="14">
        <v>0</v>
      </c>
      <c r="H52" s="46"/>
      <c r="I52" s="47">
        <v>1</v>
      </c>
      <c r="J52" s="48"/>
      <c r="K52" s="27">
        <v>25</v>
      </c>
      <c r="L52" s="82">
        <f t="shared" si="0"/>
        <v>1</v>
      </c>
      <c r="M52" s="49"/>
    </row>
    <row r="53" spans="1:13" x14ac:dyDescent="0.25">
      <c r="A53" s="41" t="s">
        <v>63</v>
      </c>
      <c r="B53" s="42">
        <v>11</v>
      </c>
      <c r="C53" s="43" t="s">
        <v>65</v>
      </c>
      <c r="D53" s="44" t="s">
        <v>14</v>
      </c>
      <c r="E53" s="45">
        <v>5</v>
      </c>
      <c r="F53" s="24" t="s">
        <v>8</v>
      </c>
      <c r="G53" s="14">
        <v>0</v>
      </c>
      <c r="H53" s="46">
        <v>1</v>
      </c>
      <c r="I53" s="47"/>
      <c r="J53" s="48"/>
      <c r="K53" s="27">
        <v>20</v>
      </c>
      <c r="L53" s="82">
        <f t="shared" si="0"/>
        <v>1</v>
      </c>
      <c r="M53" s="49"/>
    </row>
  </sheetData>
  <sortState ref="N6:N10">
    <sortCondition descending="1" ref="N6:N10"/>
  </sortState>
  <mergeCells count="10">
    <mergeCell ref="K1:K3"/>
    <mergeCell ref="I3:J3"/>
    <mergeCell ref="A1:A3"/>
    <mergeCell ref="B1:B3"/>
    <mergeCell ref="C1:C3"/>
    <mergeCell ref="D1:E3"/>
    <mergeCell ref="H1:J1"/>
    <mergeCell ref="F1:G1"/>
    <mergeCell ref="F2:F3"/>
    <mergeCell ref="G2:G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horizontalDpi="4294967293" verticalDpi="4294967293" r:id="rId1"/>
  <ignoredErrors>
    <ignoredError sqref="L4:L5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Summary</vt:lpstr>
      <vt:lpstr>Learners</vt:lpstr>
      <vt:lpstr>Learners!Print_Area</vt:lpstr>
      <vt:lpstr>Summary!Print_Area</vt:lpstr>
      <vt:lpstr>Learners!Print_Titles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2017-10-22T19:02:08Z</dcterms:modified>
</cp:coreProperties>
</file>