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8415" windowHeight="64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Sheet1!$A$1:$H$22</definedName>
  </definedNames>
  <calcPr calcId="124519"/>
</workbook>
</file>

<file path=xl/calcChain.xml><?xml version="1.0" encoding="utf-8"?>
<calcChain xmlns="http://schemas.openxmlformats.org/spreadsheetml/2006/main">
  <c r="H15" i="1"/>
  <c r="H21" s="1"/>
  <c r="H16"/>
  <c r="B12"/>
  <c r="H20"/>
  <c r="D4"/>
  <c r="F4"/>
  <c r="F12" s="1"/>
  <c r="D5"/>
  <c r="F5"/>
  <c r="D6"/>
  <c r="F6"/>
  <c r="D7"/>
  <c r="F7"/>
  <c r="D8"/>
  <c r="F8"/>
  <c r="D9"/>
  <c r="F9"/>
  <c r="D10"/>
  <c r="F10"/>
  <c r="E4"/>
  <c r="G4" s="1"/>
  <c r="E5"/>
  <c r="G5" s="1"/>
  <c r="H5" s="1"/>
  <c r="E6"/>
  <c r="G6" s="1"/>
  <c r="H6" s="1"/>
  <c r="E7"/>
  <c r="G7" s="1"/>
  <c r="H7" s="1"/>
  <c r="E8"/>
  <c r="G8" s="1"/>
  <c r="H8" s="1"/>
  <c r="E9"/>
  <c r="G9" s="1"/>
  <c r="H9" s="1"/>
  <c r="E10"/>
  <c r="G10" s="1"/>
  <c r="H10" s="1"/>
  <c r="H18"/>
  <c r="H17"/>
  <c r="E22"/>
  <c r="E21"/>
  <c r="E19"/>
  <c r="E20" s="1"/>
  <c r="E18"/>
  <c r="D12"/>
  <c r="C12"/>
  <c r="E17"/>
  <c r="H4" l="1"/>
  <c r="H12" s="1"/>
  <c r="E16"/>
  <c r="G12"/>
  <c r="H19"/>
  <c r="E12"/>
</calcChain>
</file>

<file path=xl/sharedStrings.xml><?xml version="1.0" encoding="utf-8"?>
<sst xmlns="http://schemas.openxmlformats.org/spreadsheetml/2006/main" count="32" uniqueCount="28">
  <si>
    <t xml:space="preserve">PART </t>
  </si>
  <si>
    <t>QUANTITY</t>
  </si>
  <si>
    <t>$ PRICE</t>
  </si>
  <si>
    <t>R PRICE</t>
  </si>
  <si>
    <t>TAX</t>
  </si>
  <si>
    <t>SUB</t>
  </si>
  <si>
    <t xml:space="preserve">IMPORT </t>
  </si>
  <si>
    <t>TOTAL</t>
  </si>
  <si>
    <t>ID NUMBER</t>
  </si>
  <si>
    <t>ORDERED</t>
  </si>
  <si>
    <t>PER UNIT</t>
  </si>
  <si>
    <t>DUE</t>
  </si>
  <si>
    <t>PRICE</t>
  </si>
  <si>
    <t>Current Rand/Dollar Exchange Rate</t>
  </si>
  <si>
    <t>% Total Tax of Total Price</t>
  </si>
  <si>
    <t>Sales Prediction for Next Month (DROF Ratio)</t>
  </si>
  <si>
    <t>Part Numbers Greater than 1000</t>
  </si>
  <si>
    <t>Number of parts which tax must be paid on</t>
  </si>
  <si>
    <t>Percentage of parts which tax must be paid on</t>
  </si>
  <si>
    <t>Orders Greater than 500</t>
  </si>
  <si>
    <t>% part #1010 forms of total parts ordered</t>
  </si>
  <si>
    <t>Max Quantity Ordered</t>
  </si>
  <si>
    <t>Min Quantity Ordered</t>
  </si>
  <si>
    <t>% Max ordered of Total</t>
  </si>
  <si>
    <t>Items with $ Price &gt;= 500</t>
  </si>
  <si>
    <t>Sub-Total &gt; Import Tax</t>
  </si>
  <si>
    <t>Min Qty &lt; 3% of Total</t>
  </si>
  <si>
    <t>Max Qty &gt;= 3% of Total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</si>
</sst>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/>
  </sheetViews>
  <sheetFormatPr defaultRowHeight="12.75"/>
  <cols>
    <col min="1" max="11" width="14.570312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">
        <v>8</v>
      </c>
      <c r="B2" t="s">
        <v>9</v>
      </c>
      <c r="C2" t="s">
        <v>10</v>
      </c>
      <c r="D2" t="s">
        <v>10</v>
      </c>
      <c r="E2" t="s">
        <v>11</v>
      </c>
      <c r="F2" t="s">
        <v>7</v>
      </c>
      <c r="G2" t="s">
        <v>4</v>
      </c>
      <c r="H2" t="s">
        <v>12</v>
      </c>
    </row>
    <row r="4" spans="1:8">
      <c r="A4">
        <v>1010</v>
      </c>
      <c r="B4">
        <v>1023</v>
      </c>
      <c r="C4">
        <v>12.34</v>
      </c>
      <c r="D4">
        <f>ROUND($E$15*C4,2)</f>
        <v>85.76</v>
      </c>
      <c r="E4" s="3" t="str">
        <f>IF(A4&gt;=5000,"Y","N")</f>
        <v>N</v>
      </c>
      <c r="F4" s="1">
        <f t="shared" ref="F4:F10" si="0">B4*D4</f>
        <v>87732.48000000001</v>
      </c>
      <c r="G4" s="1">
        <f t="shared" ref="G4:G10" si="1">IF(E4="Y",14%*F4,0)</f>
        <v>0</v>
      </c>
      <c r="H4" s="1">
        <f>G4+F4</f>
        <v>87732.48000000001</v>
      </c>
    </row>
    <row r="5" spans="1:8">
      <c r="A5">
        <v>5056</v>
      </c>
      <c r="B5">
        <v>546</v>
      </c>
      <c r="C5" s="1">
        <v>1709</v>
      </c>
      <c r="D5">
        <f t="shared" ref="D5:D10" si="2">ROUND($E$15*C5,2)</f>
        <v>11877.55</v>
      </c>
      <c r="E5" s="3" t="str">
        <f t="shared" ref="E5:E10" si="3">IF(A5&gt;=5000,"Y","N")</f>
        <v>Y</v>
      </c>
      <c r="F5" s="1">
        <f t="shared" si="0"/>
        <v>6485142.2999999998</v>
      </c>
      <c r="G5" s="1">
        <f t="shared" si="1"/>
        <v>907919.92200000002</v>
      </c>
      <c r="H5" s="1">
        <f t="shared" ref="H5:H10" si="4">G5+F5</f>
        <v>7393062.2220000001</v>
      </c>
    </row>
    <row r="6" spans="1:8">
      <c r="A6">
        <v>3045</v>
      </c>
      <c r="B6">
        <v>2000</v>
      </c>
      <c r="C6">
        <v>123.89</v>
      </c>
      <c r="D6">
        <f t="shared" si="2"/>
        <v>861.04</v>
      </c>
      <c r="E6" s="3" t="str">
        <f t="shared" si="3"/>
        <v>N</v>
      </c>
      <c r="F6" s="1">
        <f t="shared" si="0"/>
        <v>1722080</v>
      </c>
      <c r="G6" s="1">
        <f t="shared" si="1"/>
        <v>0</v>
      </c>
      <c r="H6" s="1">
        <f t="shared" si="4"/>
        <v>1722080</v>
      </c>
    </row>
    <row r="7" spans="1:8">
      <c r="A7">
        <v>7812</v>
      </c>
      <c r="B7">
        <v>378</v>
      </c>
      <c r="C7">
        <v>678.34</v>
      </c>
      <c r="D7">
        <f t="shared" si="2"/>
        <v>4714.46</v>
      </c>
      <c r="E7" s="3" t="str">
        <f t="shared" si="3"/>
        <v>Y</v>
      </c>
      <c r="F7" s="1">
        <f t="shared" si="0"/>
        <v>1782065.8800000001</v>
      </c>
      <c r="G7" s="1">
        <f t="shared" si="1"/>
        <v>249489.22320000004</v>
      </c>
      <c r="H7" s="1">
        <f t="shared" si="4"/>
        <v>2031555.1032000002</v>
      </c>
    </row>
    <row r="8" spans="1:8">
      <c r="A8">
        <v>1345</v>
      </c>
      <c r="B8">
        <v>456</v>
      </c>
      <c r="C8">
        <v>234.89</v>
      </c>
      <c r="D8">
        <f t="shared" si="2"/>
        <v>1632.49</v>
      </c>
      <c r="E8" s="3" t="str">
        <f t="shared" si="3"/>
        <v>N</v>
      </c>
      <c r="F8" s="1">
        <f t="shared" si="0"/>
        <v>744415.44000000006</v>
      </c>
      <c r="G8" s="1">
        <f t="shared" si="1"/>
        <v>0</v>
      </c>
      <c r="H8" s="1">
        <f t="shared" si="4"/>
        <v>744415.44000000006</v>
      </c>
    </row>
    <row r="9" spans="1:8">
      <c r="A9">
        <v>8906</v>
      </c>
      <c r="B9">
        <v>210</v>
      </c>
      <c r="C9">
        <v>345.78</v>
      </c>
      <c r="D9">
        <f t="shared" si="2"/>
        <v>2403.17</v>
      </c>
      <c r="E9" s="3" t="str">
        <f t="shared" si="3"/>
        <v>Y</v>
      </c>
      <c r="F9" s="1">
        <f t="shared" si="0"/>
        <v>504665.7</v>
      </c>
      <c r="G9" s="1">
        <f t="shared" si="1"/>
        <v>70653.198000000004</v>
      </c>
      <c r="H9" s="1">
        <f t="shared" si="4"/>
        <v>575318.89800000004</v>
      </c>
    </row>
    <row r="10" spans="1:8">
      <c r="A10">
        <v>1023</v>
      </c>
      <c r="B10">
        <v>456</v>
      </c>
      <c r="C10">
        <v>499.99</v>
      </c>
      <c r="D10">
        <f t="shared" si="2"/>
        <v>3474.93</v>
      </c>
      <c r="E10" s="3" t="str">
        <f t="shared" si="3"/>
        <v>N</v>
      </c>
      <c r="F10" s="1">
        <f t="shared" si="0"/>
        <v>1584568.0799999998</v>
      </c>
      <c r="G10" s="1">
        <f t="shared" si="1"/>
        <v>0</v>
      </c>
      <c r="H10" s="1">
        <f t="shared" si="4"/>
        <v>1584568.0799999998</v>
      </c>
    </row>
    <row r="11" spans="1:8">
      <c r="E11" s="3"/>
      <c r="F11" s="1"/>
      <c r="G11" s="1"/>
      <c r="H11" s="1"/>
    </row>
    <row r="12" spans="1:8">
      <c r="A12" t="s">
        <v>7</v>
      </c>
      <c r="B12">
        <f t="shared" ref="B12:H12" si="5">SUM(B4:B11)</f>
        <v>5069</v>
      </c>
      <c r="C12">
        <f t="shared" si="5"/>
        <v>3604.2299999999996</v>
      </c>
      <c r="D12">
        <f t="shared" si="5"/>
        <v>25049.4</v>
      </c>
      <c r="E12">
        <f t="shared" si="5"/>
        <v>0</v>
      </c>
      <c r="F12">
        <f t="shared" si="5"/>
        <v>12910669.879999999</v>
      </c>
      <c r="G12">
        <f t="shared" si="5"/>
        <v>1228062.3432000002</v>
      </c>
      <c r="H12">
        <f t="shared" si="5"/>
        <v>14138732.223199999</v>
      </c>
    </row>
    <row r="15" spans="1:8">
      <c r="A15" t="s">
        <v>13</v>
      </c>
      <c r="E15" s="1">
        <v>6.95</v>
      </c>
      <c r="F15" t="s">
        <v>21</v>
      </c>
      <c r="H15" s="4">
        <f>MAX(B4:B10)</f>
        <v>2000</v>
      </c>
    </row>
    <row r="16" spans="1:8">
      <c r="A16" t="s">
        <v>14</v>
      </c>
      <c r="E16" s="2">
        <f>ROUND(SUM(G4:G10)/SUM(H4:H10)*100,1)</f>
        <v>8.6999999999999993</v>
      </c>
      <c r="F16" t="s">
        <v>22</v>
      </c>
      <c r="H16" s="4">
        <f>MIN(B4:B10)</f>
        <v>210</v>
      </c>
    </row>
    <row r="17" spans="1:8">
      <c r="A17" t="s">
        <v>15</v>
      </c>
      <c r="E17" s="2">
        <f>ROUND(AVERAGE(C4:C10)*MAX(B4:B10)/MIN(B4:B10),0)</f>
        <v>4904</v>
      </c>
      <c r="F17" t="s">
        <v>23</v>
      </c>
      <c r="H17" s="4">
        <f>ROUND(H15/B12*100,0)</f>
        <v>39</v>
      </c>
    </row>
    <row r="18" spans="1:8">
      <c r="A18" t="s">
        <v>16</v>
      </c>
      <c r="E18">
        <f>COUNTIF(A4:A10,"&gt;5000")</f>
        <v>3</v>
      </c>
      <c r="F18" t="s">
        <v>24</v>
      </c>
      <c r="H18" s="4">
        <f>COUNTIF(C4:C10,"&gt;=500")</f>
        <v>2</v>
      </c>
    </row>
    <row r="19" spans="1:8">
      <c r="A19" t="s">
        <v>17</v>
      </c>
      <c r="E19">
        <f>COUNTIF(E4:E10,"=Y")</f>
        <v>3</v>
      </c>
      <c r="F19" t="s">
        <v>25</v>
      </c>
      <c r="H19" s="4" t="str">
        <f>IF(F12&gt;G12,"YES","No")</f>
        <v>YES</v>
      </c>
    </row>
    <row r="20" spans="1:8">
      <c r="A20" t="s">
        <v>18</v>
      </c>
      <c r="E20">
        <f>ROUND(E19/7*100,2)</f>
        <v>42.86</v>
      </c>
      <c r="F20" t="s">
        <v>26</v>
      </c>
      <c r="H20" s="4" t="str">
        <f>IF(H16&lt;3%*B12,"YES","NO")</f>
        <v>NO</v>
      </c>
    </row>
    <row r="21" spans="1:8">
      <c r="A21" t="s">
        <v>19</v>
      </c>
      <c r="E21">
        <f>COUNTIF(B4:B10,"&gt;=500")</f>
        <v>3</v>
      </c>
      <c r="F21" t="s">
        <v>27</v>
      </c>
      <c r="H21" s="4" t="str">
        <f>IF(H15&gt;45%*B17,"YES","NO")</f>
        <v>YES</v>
      </c>
    </row>
    <row r="22" spans="1:8">
      <c r="A22" t="s">
        <v>20</v>
      </c>
      <c r="E22">
        <f>ROUND(B4/B12*100,2)</f>
        <v>20.18</v>
      </c>
    </row>
  </sheetData>
  <phoneticPr fontId="0" type="noConversion"/>
  <printOptions headings="1" gridLines="1"/>
  <pageMargins left="0.75" right="0.75" top="0.79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2000-05-28T12:09:15Z</cp:lastPrinted>
  <dcterms:created xsi:type="dcterms:W3CDTF">2000-04-30T18:40:16Z</dcterms:created>
  <dcterms:modified xsi:type="dcterms:W3CDTF">2011-01-15T16:37:09Z</dcterms:modified>
</cp:coreProperties>
</file>